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5FDF86E0-3814-41BB-BEA6-4EC29AD6C62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-илова" sheetId="1" r:id="rId1"/>
    <sheet name="2-илова" sheetId="2" r:id="rId2"/>
    <sheet name="3-илова" sheetId="3" r:id="rId3"/>
    <sheet name="4-илова" sheetId="4" r:id="rId4"/>
    <sheet name="5-илова" sheetId="5" r:id="rId5"/>
    <sheet name="6-илова" sheetId="6" r:id="rId6"/>
  </sheets>
  <definedNames>
    <definedName name="_xlnm._FilterDatabase" localSheetId="4" hidden="1">'5-илова'!$A$5:$EC$45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2" i="5" l="1"/>
  <c r="J121" i="5"/>
  <c r="L124" i="5"/>
  <c r="L123" i="5"/>
  <c r="L122" i="5"/>
  <c r="L121" i="5"/>
  <c r="L120" i="5"/>
  <c r="K9" i="4" l="1"/>
  <c r="L9" i="4" s="1"/>
  <c r="J119" i="5"/>
  <c r="J117" i="5"/>
  <c r="K116" i="5"/>
  <c r="J115" i="5"/>
  <c r="J114" i="5"/>
  <c r="J113" i="5"/>
  <c r="K112" i="5"/>
  <c r="J111" i="5"/>
  <c r="J110" i="5"/>
  <c r="J109" i="5"/>
  <c r="J104" i="5"/>
  <c r="J98" i="5"/>
  <c r="K97" i="5"/>
  <c r="J96" i="5"/>
  <c r="L94" i="5"/>
  <c r="L8" i="4" l="1"/>
  <c r="L7" i="4"/>
  <c r="E12" i="3" s="1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3" i="5"/>
  <c r="K41" i="5"/>
  <c r="K40" i="5"/>
  <c r="K39" i="5"/>
  <c r="K38" i="5"/>
  <c r="L37" i="5"/>
  <c r="L36" i="5"/>
  <c r="K35" i="5"/>
  <c r="K34" i="5"/>
  <c r="K32" i="5"/>
  <c r="L30" i="5"/>
  <c r="L29" i="5"/>
  <c r="K28" i="5"/>
  <c r="K27" i="5"/>
  <c r="K26" i="5"/>
  <c r="K25" i="5"/>
  <c r="K24" i="5"/>
  <c r="K23" i="5"/>
  <c r="L21" i="5"/>
  <c r="L20" i="5"/>
  <c r="K19" i="5"/>
  <c r="K17" i="5"/>
  <c r="K16" i="5"/>
  <c r="K15" i="5"/>
  <c r="K14" i="5"/>
  <c r="K13" i="5"/>
  <c r="K12" i="5"/>
  <c r="K11" i="5"/>
  <c r="K10" i="5"/>
  <c r="L9" i="5"/>
  <c r="L8" i="5"/>
  <c r="K7" i="5"/>
  <c r="K6" i="5"/>
  <c r="K5" i="5"/>
  <c r="E8" i="3" l="1"/>
  <c r="D11" i="3"/>
  <c r="L6" i="4"/>
  <c r="L5" i="4"/>
  <c r="E7" i="3" s="1"/>
  <c r="E11" i="3" s="1"/>
  <c r="F8" i="1" l="1"/>
</calcChain>
</file>

<file path=xl/sharedStrings.xml><?xml version="1.0" encoding="utf-8"?>
<sst xmlns="http://schemas.openxmlformats.org/spreadsheetml/2006/main" count="925" uniqueCount="257">
  <si>
    <t>№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</si>
  <si>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</si>
  <si>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</si>
  <si>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 xml:space="preserve">шундан:
</t>
  </si>
  <si>
    <t>жами</t>
  </si>
  <si>
    <t>иш ҳақи ва унга тенглаштирувчи тўловлар миқдори</t>
  </si>
  <si>
    <t xml:space="preserve">ягона ижтимоий солиқ
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</si>
  <si>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</si>
  <si>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</si>
  <si>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( минг. сўм)</t>
  </si>
  <si>
    <t>Т/р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</si>
  <si>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</si>
  <si>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</si>
  <si>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</si>
  <si>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</si>
  <si>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</si>
  <si>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</si>
  <si>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</si>
  <si>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</si>
  <si>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</si>
  <si>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</si>
  <si>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Капитал қўйилмалар ҳисобидан амалга оширилаётган лойиҳалар мавжуд эмас</t>
  </si>
  <si>
    <t>ОАК тасарруфида бюджет ташкилотлари мавжуд эмас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</si>
  <si>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</si>
  <si>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</si>
  <si>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</si>
  <si>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</si>
  <si>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</si>
  <si>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</si>
  <si>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</si>
  <si>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</si>
  <si>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</si>
  <si>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</si>
  <si>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</si>
  <si>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2-чорак</t>
  </si>
  <si>
    <t>3-чорак</t>
  </si>
  <si>
    <t>4-чорак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</si>
  <si>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</si>
  <si>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</si>
  <si>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</si>
  <si>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</si>
  <si>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</si>
  <si>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</si>
  <si>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</si>
  <si>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</si>
  <si>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</si>
  <si>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Молиялаштириш манбаси (бюджет/ бюджетдан ташқари маблағлар ҳисобидан)</t>
  </si>
  <si>
    <t>Харид қилинган товарлар (хизматлар) жами миқдори (хажми) қиймати (сўм)</t>
  </si>
  <si>
    <t>Бюджет</t>
  </si>
  <si>
    <t>Тўғридан-тўғри (№ПФ-3953)</t>
  </si>
  <si>
    <t>Бюджетдан ташқари</t>
  </si>
  <si>
    <t>Дона</t>
  </si>
  <si>
    <t>Ягона етказиб берувчи (ЎРҚ №472)</t>
  </si>
  <si>
    <t>ЎРҚ -684 (энг яхши таклиф)</t>
  </si>
  <si>
    <t>Тадбир номи</t>
  </si>
  <si>
    <t>Шартноманинг умумий қиймати</t>
  </si>
  <si>
    <t>Қурилиш, реконструкция қилиш ва таъмирлаш ишлари бўйича тановлар (тендерлар) ўтказилмади</t>
  </si>
  <si>
    <t>Хисобот даври</t>
  </si>
  <si>
    <t>Лот рақами</t>
  </si>
  <si>
    <t xml:space="preserve">Пудратчи тўғрисида маълумотлар </t>
  </si>
  <si>
    <t>Номи</t>
  </si>
  <si>
    <t>СТИР</t>
  </si>
  <si>
    <t>Автомашина мойини алмаштириш ва таъмирлаш</t>
  </si>
  <si>
    <t>ХХХ</t>
  </si>
  <si>
    <t>Диплом ва бланкаларни таёрлаб бериш</t>
  </si>
  <si>
    <t>дона</t>
  </si>
  <si>
    <t>минг сўмда</t>
  </si>
  <si>
    <t>Бюджет маблағлари</t>
  </si>
  <si>
    <t>Дата марказ ва хостинг хизмати</t>
  </si>
  <si>
    <t>"DAVLAT AXBOROT TIZIMLARINI YARATISH VA QOLLAB QUVATLASH BOYICHA YAGONA INTEGR-"-20208000904198204001-00445</t>
  </si>
  <si>
    <t>204118319</t>
  </si>
  <si>
    <t>Хизмат</t>
  </si>
  <si>
    <t>Коммунал тўловларни қоплаш</t>
  </si>
  <si>
    <t>Управделами Академии Наук-23402000300100001010-00014</t>
  </si>
  <si>
    <t>200555317</t>
  </si>
  <si>
    <t>Бензин хариди</t>
  </si>
  <si>
    <t>"UNG PETRO" МЧЖ-20208000304735172005-00440</t>
  </si>
  <si>
    <t>300970850</t>
  </si>
  <si>
    <t>Литр</t>
  </si>
  <si>
    <t>Алоқа хизмати</t>
  </si>
  <si>
    <t>"O`ZBEKTELEKOM" АЖ-20210000504074838073-00401</t>
  </si>
  <si>
    <t>203366731</t>
  </si>
  <si>
    <t>Интернет хизмати</t>
  </si>
  <si>
    <t>"O`ZBEKTELEKOM" АЖ-20210000704074838066-00401</t>
  </si>
  <si>
    <t xml:space="preserve">Компьютер </t>
  </si>
  <si>
    <t>Электрон дўкон</t>
  </si>
  <si>
    <t>BBB BAXODIROV MCHJ-20208000505743695001-00491</t>
  </si>
  <si>
    <t>Катриджларни тўлдириш, ва таъмирлаш</t>
  </si>
  <si>
    <t>YATT XUSANOV DONIYOR ABDURAXMANOVICH-20218000205381575001-01122</t>
  </si>
  <si>
    <t>31203976520024</t>
  </si>
  <si>
    <t>ЛЕД лампалари</t>
  </si>
  <si>
    <t>ЯТТ MAXMUDOV XURSHID XOLMUROD OGLI-20218000105598813001-00981</t>
  </si>
  <si>
    <t>30912910600036</t>
  </si>
  <si>
    <t>CHARTAK NEW BREND MCHJ-20208000905479284001-01125</t>
  </si>
  <si>
    <t>309192150</t>
  </si>
  <si>
    <t>Автомашина шиналари</t>
  </si>
  <si>
    <t>"OTASH SIFAT" МЧЖ-20208000700234487001-00433</t>
  </si>
  <si>
    <t>302642845</t>
  </si>
  <si>
    <t>Китоб чоп этиш</t>
  </si>
  <si>
    <t>OOO AZMIR NASHR PRINT-20208000900730384001-01037</t>
  </si>
  <si>
    <t>304589972</t>
  </si>
  <si>
    <t>ЧП Умаров Т.С.-20218000204053810001-00450</t>
  </si>
  <si>
    <t>32508530020013</t>
  </si>
  <si>
    <t>"O`ZR MARKAZIY BANKINING "DAVLAT BELGISI" ДУК-21596000305108789001-00014</t>
  </si>
  <si>
    <t>306612737</t>
  </si>
  <si>
    <t>Қоғоз А4</t>
  </si>
  <si>
    <t>OOO AVVA TERMINAL TRADE-20208000805497766002-00491</t>
  </si>
  <si>
    <t>309327194</t>
  </si>
  <si>
    <t>Дастурни экспертизадан ўтказиш</t>
  </si>
  <si>
    <t>"Киберхавфсизлик маркази" ДУК-20210000900953339002-01121</t>
  </si>
  <si>
    <t>305907639</t>
  </si>
  <si>
    <t xml:space="preserve">Алоқа хизматини таъмирлаш ишлари </t>
  </si>
  <si>
    <t>Республика махсус алока богламаси ДУК-20210000200155276007-00401</t>
  </si>
  <si>
    <t>201440547</t>
  </si>
  <si>
    <t>ЧП "ERKIN AVTO BIZNES"-20208000500591142001-00850</t>
  </si>
  <si>
    <t>303812119</t>
  </si>
  <si>
    <t>Архив иши</t>
  </si>
  <si>
    <t>УзР Марказий Давлат архиви-23402000300100001010-00014</t>
  </si>
  <si>
    <t>200794653</t>
  </si>
  <si>
    <t>Электрон экспертиза</t>
  </si>
  <si>
    <t>ГУП Центр развития и внедрения информ-коммуник.технологий ВАК при ВАК РУз-23402000300100001010-00014</t>
  </si>
  <si>
    <t>303014675</t>
  </si>
  <si>
    <t>Е-ХАТ</t>
  </si>
  <si>
    <t>"UNICON-SOFT" МЧЖ-20208000800809354003-01018</t>
  </si>
  <si>
    <t>305109680</t>
  </si>
  <si>
    <t>MIRALIEV JA`FARALI TURSUNALI O`G`LI-20218000205662663001-01122</t>
  </si>
  <si>
    <t>50109028680010</t>
  </si>
  <si>
    <t>Дастурий тизимини қўллаб қувватлаш</t>
  </si>
  <si>
    <t>Автомашинани жорий таъмирлаш</t>
  </si>
  <si>
    <t>Давлат божи</t>
  </si>
  <si>
    <t>`O?ZBEKISTON RESPUBLIKASI IQTISODIYOT VA MOLIYA VAZIRLIGI` DM-23402000300100001010-00014</t>
  </si>
  <si>
    <t>201122919</t>
  </si>
  <si>
    <t>Argos тизими учун</t>
  </si>
  <si>
    <t>"DAVLAT AXBOROT TIZIMLARINI YARATISH VA QOLLAB QUVATLASH BOYICHA YAGONA INTEGR-"-20208000904198204002-00445</t>
  </si>
  <si>
    <t>Мобил алоқа</t>
  </si>
  <si>
    <t>UNIVERSAL MOBILE SYSTEMS МЧЖ-20214000300381984001-00401</t>
  </si>
  <si>
    <t>303020732</t>
  </si>
  <si>
    <t>"O`ZBEKTELEKOM" АЖ-20210000404074838035-00401</t>
  </si>
  <si>
    <t>Компьютер</t>
  </si>
  <si>
    <t>BBB BAXODIROV MCHJ</t>
  </si>
  <si>
    <t>241110082525360</t>
  </si>
  <si>
    <t>241110082491838</t>
  </si>
  <si>
    <t>CHARTAK NEW BREND MCHJ</t>
  </si>
  <si>
    <t>311050921</t>
  </si>
  <si>
    <t>Услуга по комиссионному сбору</t>
  </si>
  <si>
    <t>юр обязательство</t>
  </si>
  <si>
    <t>RAQAMLI TRANSFORMATSIYA MARKAZI` MCHJ   23402000300100001010   00014</t>
  </si>
  <si>
    <t>Моноблок</t>
  </si>
  <si>
    <t>IDEAL SOLUTIONS хусусий корхонаси  20208000200461805001   00425</t>
  </si>
  <si>
    <t>YATT XUSANOV DONIYOR ABDURAXMANOVICH  20218000205381575001  01122</t>
  </si>
  <si>
    <t>Услуга государственной фельдъегерской связи</t>
  </si>
  <si>
    <t>ГУП Центр развития и внедрения информ-коммуник.технологий ВАК при ВАК РУз-20210000100378200001  00835</t>
  </si>
  <si>
    <t>NITROCOM MCHJ  20208000605566832001  01046</t>
  </si>
  <si>
    <t>Типография хизмати</t>
  </si>
  <si>
    <t>Гофур Гулом номидаги нашриёт-матбаа ижодий уйи  20210000500109337001 00999</t>
  </si>
  <si>
    <t>Ручка канцелярская</t>
  </si>
  <si>
    <t>YTT JABBORBERGANOV HASAN SHUHRAT  20218000305720678001  00850</t>
  </si>
  <si>
    <t>OOOPOWER MAX GROUP 20208000400391797001  01086</t>
  </si>
  <si>
    <t>Карандаши </t>
  </si>
  <si>
    <t>ООО UMAKANSUL BUSINESS  20208000105163906001  01122</t>
  </si>
  <si>
    <t>Деловой журнал</t>
  </si>
  <si>
    <t>Маркер</t>
  </si>
  <si>
    <t>пач</t>
  </si>
  <si>
    <t>Скрепки металлические</t>
  </si>
  <si>
    <t>KANS SHOP XK  20208000600999115001  01183</t>
  </si>
  <si>
    <t>Стикер</t>
  </si>
  <si>
    <t>MCHJ SUPER SHER-NUR  20208000905442540001  00440</t>
  </si>
  <si>
    <t>SOLAR POWER BUILDERS MCHJ  20208000905718834001  00446</t>
  </si>
  <si>
    <t>Скобы для степлера</t>
  </si>
  <si>
    <t>Скотч</t>
  </si>
  <si>
    <t>ООО JAUMKANS PAPER  20208000705335412001  00954</t>
  </si>
  <si>
    <t>Вода минеральная</t>
  </si>
  <si>
    <t>O`KTAM O`G`LON BARAKA MCHJ 20208000305379945001  00433</t>
  </si>
  <si>
    <t>Принтер</t>
  </si>
  <si>
    <t>ООО ITECH LABS  20208000005244157001  00401</t>
  </si>
  <si>
    <t>Веник</t>
  </si>
  <si>
    <t xml:space="preserve">ЯТТ Мирзаев Санжар Мирзаганиевич  20218000900755703001  00850
  </t>
  </si>
  <si>
    <t>Мыло хозяйственное твердое</t>
  </si>
  <si>
    <t>Чистоль</t>
  </si>
  <si>
    <t>BULUNG`UR SHOHAZIMBEK MCHJ 20208000505512491002  00901</t>
  </si>
  <si>
    <t>POSITIVE MEGA PHONE MCHJ   20208000105542296001  00997</t>
  </si>
  <si>
    <t>Перфофайл</t>
  </si>
  <si>
    <t>Navoiy Kitob Savdo  20208000300729451001  00440</t>
  </si>
  <si>
    <t>Zayrov Jumanazar Mixtiboy o`gli  20218000005715772001  00401</t>
  </si>
  <si>
    <t>Порошок стиральный</t>
  </si>
  <si>
    <t>ООО BOBUR EXCLUSIVE QURILISH  20208000700901699001  00083</t>
  </si>
  <si>
    <t>шт</t>
  </si>
  <si>
    <t>Бензин</t>
  </si>
  <si>
    <t>литр</t>
  </si>
  <si>
    <t>Гиламларни ювиш</t>
  </si>
  <si>
    <t>ООО ALL SERVICE HOME  20208000300868964001 00873</t>
  </si>
  <si>
    <t>кв м</t>
  </si>
  <si>
    <t>GLOBAL DEALER SYSTEM  20208000200693999004  01122</t>
  </si>
  <si>
    <t>O`ZBEKTELEKOM АЖ  20210000104074838076  00401</t>
  </si>
  <si>
    <t>Мажбурий суғурта</t>
  </si>
  <si>
    <t>бюджет</t>
  </si>
  <si>
    <t>СП ООО SEMURG INSURANCE  20214000905204667023  00491</t>
  </si>
  <si>
    <t>241110082664509</t>
  </si>
  <si>
    <t>ITECH LABS MCHJ</t>
  </si>
  <si>
    <t>241110082550477</t>
  </si>
  <si>
    <t>IDEAL SOLUTIONS MCHJ</t>
  </si>
  <si>
    <t>Кондиционер</t>
  </si>
  <si>
    <t>Республика махсус алока богламаси ДУК</t>
  </si>
  <si>
    <t>Дастурий таъминот</t>
  </si>
  <si>
    <t>ГУП Центр развития и внедрения информ-коммуник.технологий ВАК при ВАК РУз</t>
  </si>
  <si>
    <t>Нашир ишлари</t>
  </si>
  <si>
    <t>Энг яхши танлов</t>
  </si>
  <si>
    <t>Гофур Гулом номидаги нашриёт-матбаа ижодий уйи</t>
  </si>
  <si>
    <t>200935397</t>
  </si>
  <si>
    <t>Матбуот хизмати</t>
  </si>
  <si>
    <t>Национальный пресс-центр Узбекистана</t>
  </si>
  <si>
    <t>202590804</t>
  </si>
  <si>
    <t>Кондиционерларни таъмирлаш</t>
  </si>
  <si>
    <t>SHAMSUTDINOV TIMUR BAXROMOVICH</t>
  </si>
  <si>
    <t>30210760060025</t>
  </si>
  <si>
    <t>Хостинг хизмати</t>
  </si>
  <si>
    <t>OOO ARSENAL D</t>
  </si>
  <si>
    <t>206719257</t>
  </si>
  <si>
    <t>Суғурта хизмати</t>
  </si>
  <si>
    <t>GLOBAL DEALER SYSTEM</t>
  </si>
  <si>
    <t>304443940</t>
  </si>
  <si>
    <t>ООО DESKFORM</t>
  </si>
  <si>
    <t>205040829</t>
  </si>
  <si>
    <t>ЧП Умаров Т.С.</t>
  </si>
  <si>
    <t>Е-хат хизмати</t>
  </si>
  <si>
    <t>ГУП  UNICON.UZ</t>
  </si>
  <si>
    <t>200898586</t>
  </si>
  <si>
    <t>O`ZBEKTELEKOM АЖ</t>
  </si>
  <si>
    <t>Кондиционер сотиб олиш</t>
  </si>
  <si>
    <t>YTT ESHBAYEV USMANALI ABDIJALILOVICH</t>
  </si>
  <si>
    <t>33101730580065</t>
  </si>
  <si>
    <t>Плагиат дастури хизмати</t>
  </si>
  <si>
    <t>ЧП PERSPECTIVE TEAM</t>
  </si>
  <si>
    <t>304761055</t>
  </si>
  <si>
    <t>YTT JABBORBERGANOV HASAN SHUHRAT O?G?LI</t>
  </si>
  <si>
    <t>52702047230068</t>
  </si>
  <si>
    <t>Антивирус дастури</t>
  </si>
  <si>
    <t>IFAMAX MCHJ</t>
  </si>
  <si>
    <t>311398338</t>
  </si>
  <si>
    <t>GROUND HOLY MCHJ</t>
  </si>
  <si>
    <t>308132842</t>
  </si>
  <si>
    <t>241110082935290</t>
  </si>
  <si>
    <t>ЧП "ERKIN AVTO BIZNES"</t>
  </si>
  <si>
    <t>32102850040029</t>
  </si>
  <si>
    <t>"O`ZR MARKAZIY BANKINING "DAVLAT BELGISI" ДУК</t>
  </si>
  <si>
    <t xml:space="preserve">	
469696352</t>
  </si>
  <si>
    <t xml:space="preserve">
YTT SAIDJONOV ILHOMJON SOBIRJON O?G?LI</t>
  </si>
  <si>
    <t xml:space="preserve">	
52308006500025</t>
  </si>
  <si>
    <t>Харид қилинмади</t>
  </si>
  <si>
    <t>2024 йилда Ўзбекистон Республикаси Олий аттестация комиссияси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МАЪЛУМОТЛАР</t>
  </si>
  <si>
    <t>YATT 'XUSANOVA GAVXAR KANALEVNA'</t>
  </si>
  <si>
    <t>Ўзбекистон Республикаси Олий аттестация комиссяси</t>
  </si>
  <si>
    <t>2024 йилда Ўзбекистон Республикаси Олий аттестация комиссияси томонидан ўтказилган танловлар (тендерлар) ва амалга оширилган давлат харидлари тўғрисидаги
МАЪЛУМОТЛАР</t>
  </si>
  <si>
    <t>2024 йилда Ўзбекистон Республикаси Олий аттестация комиссиясининг  капитал қўйилмалар ҳисобидан амалга оширилаётган лойиҳаларнинг ижроси тўғрисидаги
МАЪЛУМОТЛАР</t>
  </si>
  <si>
    <t>Ўзбекистон Республикаси Олий аттестация комиссиясининг 2024 йилнинг 4-чорагида бюджетдан ажратилган маблағларнинг чегараланган миқдорининг ўз тасарруфидаги бюджет ташкилотлари кесимида тақсимоти тўғрисида</t>
  </si>
  <si>
    <t>2024 йилда Ўзбекистон Республикаси Олий аттестация комиссияси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</si>
  <si>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2024 йилда Ўзбекистон Республикаси Олий аттестация комиссияси томонидан қурилиш, реконструкция қилиш ва таъмирлаш ишлари бўйича ўтказилган танловлар (тендерлар)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</si>
</sst>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 wrapText="1"/>
    </xf>
    <xf numFmtId="164" fontId="2" fillId="0" borderId="0" xfId="1" applyFont="1"/>
    <xf numFmtId="0" fontId="0" fillId="3" borderId="1" xfId="0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3" borderId="5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1" fontId="15" fillId="3" borderId="1" xfId="0" applyNumberFormat="1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 wrapText="1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4" fillId="3" borderId="5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top"/>
    </xf>
    <xf numFmtId="1" fontId="14" fillId="3" borderId="1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/>
    </xf>
    <xf numFmtId="1" fontId="14" fillId="3" borderId="0" xfId="0" applyNumberFormat="1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1" fontId="15" fillId="3" borderId="0" xfId="0" applyNumberFormat="1" applyFont="1" applyFill="1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1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164" fontId="18" fillId="3" borderId="4" xfId="1" applyFont="1" applyFill="1" applyBorder="1" applyAlignment="1" applyProtection="1">
      <alignment vertical="center"/>
    </xf>
    <xf numFmtId="164" fontId="18" fillId="3" borderId="1" xfId="1" applyFont="1" applyFill="1" applyBorder="1" applyAlignment="1" applyProtection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top"/>
    </xf>
    <xf numFmtId="0" fontId="15" fillId="3" borderId="6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scrollText(5421870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scrollText(5421891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L9"/>
  <sheetViews>
    <sheetView tabSelected="1" view="pageBreakPreview" zoomScale="85" zoomScaleNormal="100" zoomScaleSheetLayoutView="85" workbookViewId="0">
      <selection activeCell="A2" sqref="A2:G2"/>
    </sheetView>
  </sheetViews>
  <sheetFormatPr defaultColWidth="9.109375" defaultRowHeight="15.6" x14ac:dyDescent="0.3"/>
  <cols>
    <col min="1" max="1" width="9.109375" style="2"/>
    <col min="2" max="2" width="25.6640625" style="2" customWidth="1"/>
    <col min="3" max="3" width="16.5546875" style="2" bestFit="1" customWidth="1"/>
    <col min="4" max="4" width="21.33203125" style="2" customWidth="1"/>
    <col min="5" max="5" width="17.5546875" style="2" customWidth="1"/>
    <col min="6" max="6" width="19.109375" style="2" customWidth="1"/>
    <col min="7" max="7" width="32.33203125" style="2" customWidth="1"/>
    <col min="8" max="16384" width="9.109375" style="2"/>
  </cols>
  <sheetData>
    <row r="2" spans="1:12" ht="33.75" customHeight="1" x14ac:dyDescent="0.3">
      <c r="A2" s="157" t="s">
        <v>254</v>
      </c>
      <c r="B2" s="157"/>
      <c r="C2" s="157"/>
      <c r="D2" s="157"/>
      <c r="E2" s="157"/>
      <c r="F2" s="157"/>
      <c r="G2" s="157"/>
      <c r="H2" s="1"/>
      <c r="I2" s="1"/>
      <c r="J2" s="1"/>
      <c r="K2" s="1"/>
      <c r="L2" s="1"/>
    </row>
    <row r="4" spans="1:12" x14ac:dyDescent="0.3">
      <c r="G4" s="4" t="s">
        <v>9</v>
      </c>
    </row>
    <row r="5" spans="1:12" x14ac:dyDescent="0.3">
      <c r="A5" s="117" t="s">
        <v>0</v>
      </c>
      <c r="B5" s="117" t="s">
        <v>1</v>
      </c>
      <c r="C5" s="117" t="s">
        <v>2</v>
      </c>
      <c r="D5" s="117"/>
      <c r="E5" s="117"/>
      <c r="F5" s="117"/>
      <c r="G5" s="117"/>
    </row>
    <row r="6" spans="1:12" ht="45" customHeight="1" x14ac:dyDescent="0.3">
      <c r="A6" s="117"/>
      <c r="B6" s="117"/>
      <c r="C6" s="117" t="s">
        <v>4</v>
      </c>
      <c r="D6" s="117" t="s">
        <v>3</v>
      </c>
      <c r="E6" s="117"/>
      <c r="F6" s="117"/>
      <c r="G6" s="117"/>
    </row>
    <row r="7" spans="1:12" ht="62.4" x14ac:dyDescent="0.3">
      <c r="A7" s="117"/>
      <c r="B7" s="117"/>
      <c r="C7" s="117"/>
      <c r="D7" s="3" t="s">
        <v>5</v>
      </c>
      <c r="E7" s="3" t="s">
        <v>6</v>
      </c>
      <c r="F7" s="3" t="s">
        <v>7</v>
      </c>
      <c r="G7" s="3" t="s">
        <v>8</v>
      </c>
    </row>
    <row r="8" spans="1:12" ht="46.8" x14ac:dyDescent="0.3">
      <c r="A8" s="3">
        <v>1</v>
      </c>
      <c r="B8" s="3" t="s">
        <v>251</v>
      </c>
      <c r="C8" s="6">
        <v>6777832</v>
      </c>
      <c r="D8" s="5">
        <v>5151088</v>
      </c>
      <c r="E8" s="5">
        <v>1287471</v>
      </c>
      <c r="F8" s="5">
        <f>+C8-D8-E8</f>
        <v>339273</v>
      </c>
      <c r="G8" s="5" t="s">
        <v>63</v>
      </c>
    </row>
    <row r="9" spans="1:12" x14ac:dyDescent="0.3">
      <c r="A9" s="3">
        <v>2</v>
      </c>
      <c r="B9" s="114" t="s">
        <v>22</v>
      </c>
      <c r="C9" s="115"/>
      <c r="D9" s="115"/>
      <c r="E9" s="115"/>
      <c r="F9" s="115"/>
      <c r="G9" s="116"/>
    </row>
  </sheetData>
  <mergeCells count="7">
    <mergeCell ref="A2:G2"/>
    <mergeCell ref="B9:G9"/>
    <mergeCell ref="C5:G5"/>
    <mergeCell ref="D6:G6"/>
    <mergeCell ref="C6:C7"/>
    <mergeCell ref="B5:B7"/>
    <mergeCell ref="A5:A7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8"/>
  <sheetViews>
    <sheetView workbookViewId="0">
      <selection activeCell="A2" sqref="A2"/>
    </sheetView>
  </sheetViews>
  <sheetFormatPr defaultColWidth="9.109375" defaultRowHeight="15.6" x14ac:dyDescent="0.3"/>
  <cols>
    <col min="1" max="1" width="9.109375" style="8"/>
    <col min="2" max="2" width="12.88671875" style="8" customWidth="1"/>
    <col min="3" max="3" width="10.33203125" style="8" customWidth="1"/>
    <col min="4" max="7" width="9.109375" style="8"/>
    <col min="8" max="10" width="20.88671875" style="8" customWidth="1"/>
    <col min="11" max="16384" width="9.109375" style="8"/>
  </cols>
  <sheetData>
    <row r="1" spans="1:10" ht="58.5" customHeight="1" x14ac:dyDescent="0.3">
      <c r="A1" s="162" t="s">
        <v>253</v>
      </c>
      <c r="B1" s="162"/>
      <c r="C1" s="162"/>
      <c r="D1" s="162"/>
      <c r="E1" s="162"/>
      <c r="F1" s="162"/>
      <c r="G1" s="162"/>
      <c r="H1" s="162"/>
      <c r="I1" s="162"/>
      <c r="J1" s="162"/>
    </row>
    <row r="3" spans="1:10" ht="48.75" customHeight="1" x14ac:dyDescent="0.3">
      <c r="A3" s="158" t="s">
        <v>10</v>
      </c>
      <c r="B3" s="159" t="s">
        <v>11</v>
      </c>
      <c r="C3" s="159" t="s">
        <v>12</v>
      </c>
      <c r="D3" s="159" t="s">
        <v>13</v>
      </c>
      <c r="E3" s="159" t="s">
        <v>14</v>
      </c>
      <c r="F3" s="160" t="s">
        <v>15</v>
      </c>
      <c r="G3" s="160"/>
      <c r="H3" s="159" t="s">
        <v>16</v>
      </c>
      <c r="I3" s="159" t="s">
        <v>17</v>
      </c>
      <c r="J3" s="159" t="s">
        <v>18</v>
      </c>
    </row>
    <row r="4" spans="1:10" ht="22.8" x14ac:dyDescent="0.3">
      <c r="A4" s="158"/>
      <c r="B4" s="159"/>
      <c r="C4" s="159"/>
      <c r="D4" s="159"/>
      <c r="E4" s="159"/>
      <c r="F4" s="161" t="s">
        <v>19</v>
      </c>
      <c r="G4" s="161" t="s">
        <v>20</v>
      </c>
      <c r="H4" s="159"/>
      <c r="I4" s="159"/>
      <c r="J4" s="159"/>
    </row>
    <row r="5" spans="1:10" x14ac:dyDescent="0.3">
      <c r="A5" s="7">
        <v>1</v>
      </c>
      <c r="B5" s="118" t="s">
        <v>21</v>
      </c>
      <c r="C5" s="119"/>
      <c r="D5" s="119"/>
      <c r="E5" s="119"/>
      <c r="F5" s="119"/>
      <c r="G5" s="119"/>
      <c r="H5" s="119"/>
      <c r="I5" s="119"/>
      <c r="J5" s="120"/>
    </row>
    <row r="6" spans="1:10" x14ac:dyDescent="0.3">
      <c r="A6" s="7">
        <v>2</v>
      </c>
      <c r="B6" s="118" t="s">
        <v>21</v>
      </c>
      <c r="C6" s="119"/>
      <c r="D6" s="119"/>
      <c r="E6" s="119"/>
      <c r="F6" s="119"/>
      <c r="G6" s="119"/>
      <c r="H6" s="119"/>
      <c r="I6" s="119"/>
      <c r="J6" s="120"/>
    </row>
    <row r="7" spans="1:10" x14ac:dyDescent="0.3">
      <c r="A7" s="7">
        <v>3</v>
      </c>
      <c r="B7" s="118" t="s">
        <v>21</v>
      </c>
      <c r="C7" s="119"/>
      <c r="D7" s="119"/>
      <c r="E7" s="119"/>
      <c r="F7" s="119"/>
      <c r="G7" s="119"/>
      <c r="H7" s="119"/>
      <c r="I7" s="119"/>
      <c r="J7" s="120"/>
    </row>
    <row r="8" spans="1:10" x14ac:dyDescent="0.3">
      <c r="A8" s="7">
        <v>4</v>
      </c>
      <c r="B8" s="118" t="s">
        <v>21</v>
      </c>
      <c r="C8" s="119"/>
      <c r="D8" s="119"/>
      <c r="E8" s="119"/>
      <c r="F8" s="119"/>
      <c r="G8" s="119"/>
      <c r="H8" s="119"/>
      <c r="I8" s="119"/>
      <c r="J8" s="120"/>
    </row>
  </sheetData>
  <mergeCells count="14">
    <mergeCell ref="B8:J8"/>
    <mergeCell ref="A1:J1"/>
    <mergeCell ref="B5:J5"/>
    <mergeCell ref="A3:A4"/>
    <mergeCell ref="B3:B4"/>
    <mergeCell ref="C3:C4"/>
    <mergeCell ref="D3:D4"/>
    <mergeCell ref="E3:E4"/>
    <mergeCell ref="F3:G3"/>
    <mergeCell ref="B6:J6"/>
    <mergeCell ref="B7:J7"/>
    <mergeCell ref="H3:H4"/>
    <mergeCell ref="I3:I4"/>
    <mergeCell ref="J3:J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F26"/>
  <sheetViews>
    <sheetView view="pageBreakPreview" zoomScale="85" zoomScaleNormal="100" zoomScaleSheetLayoutView="85" workbookViewId="0">
      <selection activeCell="C8" sqref="C8"/>
    </sheetView>
  </sheetViews>
  <sheetFormatPr defaultColWidth="9.109375" defaultRowHeight="15.6" x14ac:dyDescent="0.3"/>
  <cols>
    <col min="1" max="2" width="9.109375" style="8"/>
    <col min="3" max="3" width="40.5546875" style="8" customWidth="1"/>
    <col min="4" max="4" width="12.109375" style="8" customWidth="1"/>
    <col min="5" max="5" width="18.5546875" style="35" customWidth="1"/>
    <col min="6" max="6" width="29.44140625" style="8" customWidth="1"/>
    <col min="7" max="16384" width="9.109375" style="8"/>
  </cols>
  <sheetData>
    <row r="2" spans="1:6" ht="50.25" customHeight="1" x14ac:dyDescent="0.3">
      <c r="A2" s="162" t="s">
        <v>252</v>
      </c>
      <c r="B2" s="162"/>
      <c r="C2" s="162"/>
      <c r="D2" s="162"/>
      <c r="E2" s="162"/>
      <c r="F2" s="162"/>
    </row>
    <row r="4" spans="1:6" x14ac:dyDescent="0.3">
      <c r="F4" s="8" t="s">
        <v>66</v>
      </c>
    </row>
    <row r="5" spans="1:6" x14ac:dyDescent="0.3">
      <c r="A5" s="123" t="s">
        <v>10</v>
      </c>
      <c r="B5" s="123" t="s">
        <v>23</v>
      </c>
      <c r="C5" s="123" t="s">
        <v>24</v>
      </c>
      <c r="D5" s="123" t="s">
        <v>25</v>
      </c>
      <c r="E5" s="123"/>
      <c r="F5" s="123" t="s">
        <v>26</v>
      </c>
    </row>
    <row r="6" spans="1:6" x14ac:dyDescent="0.3">
      <c r="A6" s="123"/>
      <c r="B6" s="123"/>
      <c r="C6" s="123"/>
      <c r="D6" s="9" t="s">
        <v>27</v>
      </c>
      <c r="E6" s="33" t="s">
        <v>28</v>
      </c>
      <c r="F6" s="123"/>
    </row>
    <row r="7" spans="1:6" ht="15.75" customHeight="1" x14ac:dyDescent="0.3">
      <c r="A7" s="122">
        <v>1</v>
      </c>
      <c r="B7" s="124" t="s">
        <v>29</v>
      </c>
      <c r="C7" s="10" t="s">
        <v>30</v>
      </c>
      <c r="D7" s="43">
        <v>2</v>
      </c>
      <c r="E7" s="34">
        <f>+'4-илова'!L5+'4-илова'!L6</f>
        <v>21149.999</v>
      </c>
      <c r="F7" s="38" t="s">
        <v>50</v>
      </c>
    </row>
    <row r="8" spans="1:6" ht="31.5" customHeight="1" x14ac:dyDescent="0.3">
      <c r="A8" s="122"/>
      <c r="B8" s="124"/>
      <c r="C8" s="10" t="s">
        <v>31</v>
      </c>
      <c r="D8" s="43">
        <v>4</v>
      </c>
      <c r="E8" s="34">
        <f>8308+846520</f>
        <v>854828</v>
      </c>
      <c r="F8" s="27" t="s">
        <v>50</v>
      </c>
    </row>
    <row r="9" spans="1:6" ht="31.5" customHeight="1" x14ac:dyDescent="0.3">
      <c r="A9" s="122"/>
      <c r="B9" s="124"/>
      <c r="C9" s="10" t="s">
        <v>32</v>
      </c>
      <c r="D9" s="43">
        <v>0</v>
      </c>
      <c r="E9" s="34">
        <v>0</v>
      </c>
      <c r="F9" s="26"/>
    </row>
    <row r="10" spans="1:6" ht="31.5" customHeight="1" x14ac:dyDescent="0.3">
      <c r="A10" s="122"/>
      <c r="B10" s="124"/>
      <c r="C10" s="125" t="s">
        <v>33</v>
      </c>
      <c r="D10" s="43">
        <v>6</v>
      </c>
      <c r="E10" s="34">
        <v>84443.4</v>
      </c>
      <c r="F10" s="27" t="s">
        <v>67</v>
      </c>
    </row>
    <row r="11" spans="1:6" ht="31.5" customHeight="1" x14ac:dyDescent="0.3">
      <c r="A11" s="122"/>
      <c r="B11" s="124"/>
      <c r="C11" s="126"/>
      <c r="D11" s="43">
        <f>36-D7-D8-D10</f>
        <v>24</v>
      </c>
      <c r="E11" s="34">
        <f>1622764-E7-E8-E10</f>
        <v>662342.60099999991</v>
      </c>
      <c r="F11" s="27" t="s">
        <v>50</v>
      </c>
    </row>
    <row r="12" spans="1:6" ht="15.75" customHeight="1" x14ac:dyDescent="0.3">
      <c r="A12" s="122">
        <v>2</v>
      </c>
      <c r="B12" s="124" t="s">
        <v>34</v>
      </c>
      <c r="C12" s="10" t="s">
        <v>30</v>
      </c>
      <c r="D12" s="43">
        <v>2</v>
      </c>
      <c r="E12" s="34">
        <f>+'4-илова'!L7+'4-илова'!L8</f>
        <v>16288.999</v>
      </c>
      <c r="F12" s="44" t="s">
        <v>50</v>
      </c>
    </row>
    <row r="13" spans="1:6" ht="31.5" customHeight="1" x14ac:dyDescent="0.3">
      <c r="A13" s="122"/>
      <c r="B13" s="124"/>
      <c r="C13" s="10" t="s">
        <v>31</v>
      </c>
      <c r="D13" s="43">
        <v>20</v>
      </c>
      <c r="E13" s="34">
        <v>2486.4</v>
      </c>
      <c r="F13" s="44" t="s">
        <v>50</v>
      </c>
    </row>
    <row r="14" spans="1:6" ht="31.5" customHeight="1" x14ac:dyDescent="0.3">
      <c r="A14" s="122"/>
      <c r="B14" s="124"/>
      <c r="C14" s="10" t="s">
        <v>32</v>
      </c>
      <c r="D14" s="43"/>
      <c r="E14" s="34"/>
      <c r="F14" s="26"/>
    </row>
    <row r="15" spans="1:6" ht="31.5" customHeight="1" x14ac:dyDescent="0.3">
      <c r="A15" s="122"/>
      <c r="B15" s="124"/>
      <c r="C15" s="125" t="s">
        <v>33</v>
      </c>
      <c r="D15" s="43">
        <v>8</v>
      </c>
      <c r="E15" s="34">
        <v>262923</v>
      </c>
      <c r="F15" s="44" t="s">
        <v>67</v>
      </c>
    </row>
    <row r="16" spans="1:6" ht="31.5" customHeight="1" x14ac:dyDescent="0.3">
      <c r="A16" s="122"/>
      <c r="B16" s="124"/>
      <c r="C16" s="126"/>
      <c r="D16" s="43">
        <v>52</v>
      </c>
      <c r="E16" s="34">
        <v>1666704</v>
      </c>
      <c r="F16" s="44" t="s">
        <v>50</v>
      </c>
    </row>
    <row r="17" spans="1:6" ht="15.75" customHeight="1" x14ac:dyDescent="0.3">
      <c r="A17" s="122">
        <v>3</v>
      </c>
      <c r="B17" s="124" t="s">
        <v>35</v>
      </c>
      <c r="C17" s="10" t="s">
        <v>30</v>
      </c>
      <c r="D17" s="53">
        <v>2</v>
      </c>
      <c r="E17" s="34">
        <v>9898</v>
      </c>
      <c r="F17" s="54" t="s">
        <v>50</v>
      </c>
    </row>
    <row r="18" spans="1:6" ht="31.5" customHeight="1" x14ac:dyDescent="0.3">
      <c r="A18" s="122"/>
      <c r="B18" s="124"/>
      <c r="C18" s="10" t="s">
        <v>31</v>
      </c>
      <c r="D18" s="53">
        <v>6</v>
      </c>
      <c r="E18" s="34">
        <v>155148</v>
      </c>
      <c r="F18" s="54" t="s">
        <v>50</v>
      </c>
    </row>
    <row r="19" spans="1:6" ht="31.5" customHeight="1" x14ac:dyDescent="0.3">
      <c r="A19" s="122"/>
      <c r="B19" s="124"/>
      <c r="C19" s="10" t="s">
        <v>32</v>
      </c>
      <c r="D19" s="31">
        <v>0</v>
      </c>
      <c r="E19" s="34">
        <v>0</v>
      </c>
      <c r="F19" s="26"/>
    </row>
    <row r="20" spans="1:6" ht="31.5" customHeight="1" x14ac:dyDescent="0.3">
      <c r="A20" s="122"/>
      <c r="B20" s="124"/>
      <c r="C20" s="125" t="s">
        <v>33</v>
      </c>
      <c r="D20" s="54">
        <v>18</v>
      </c>
      <c r="E20" s="34">
        <v>681963</v>
      </c>
      <c r="F20" s="54" t="s">
        <v>67</v>
      </c>
    </row>
    <row r="21" spans="1:6" ht="31.5" customHeight="1" x14ac:dyDescent="0.3">
      <c r="A21" s="122"/>
      <c r="B21" s="124"/>
      <c r="C21" s="126"/>
      <c r="D21" s="31">
        <v>2</v>
      </c>
      <c r="E21" s="34">
        <v>5672</v>
      </c>
      <c r="F21" s="54" t="s">
        <v>50</v>
      </c>
    </row>
    <row r="22" spans="1:6" ht="15.75" customHeight="1" x14ac:dyDescent="0.3">
      <c r="A22" s="122">
        <v>4</v>
      </c>
      <c r="B22" s="122" t="s">
        <v>36</v>
      </c>
      <c r="C22" s="67" t="s">
        <v>30</v>
      </c>
      <c r="D22" s="66"/>
      <c r="E22" s="34"/>
      <c r="F22" s="67" t="s">
        <v>50</v>
      </c>
    </row>
    <row r="23" spans="1:6" ht="31.5" customHeight="1" x14ac:dyDescent="0.3">
      <c r="A23" s="122"/>
      <c r="B23" s="122"/>
      <c r="C23" s="67" t="s">
        <v>31</v>
      </c>
      <c r="D23" s="66">
        <v>1</v>
      </c>
      <c r="E23" s="34">
        <v>275065</v>
      </c>
      <c r="F23" s="67" t="s">
        <v>50</v>
      </c>
    </row>
    <row r="24" spans="1:6" ht="31.5" customHeight="1" x14ac:dyDescent="0.3">
      <c r="A24" s="122"/>
      <c r="B24" s="122"/>
      <c r="C24" s="67" t="s">
        <v>32</v>
      </c>
      <c r="D24" s="67"/>
      <c r="E24" s="34"/>
      <c r="F24" s="26"/>
    </row>
    <row r="25" spans="1:6" ht="31.5" customHeight="1" x14ac:dyDescent="0.3">
      <c r="A25" s="122"/>
      <c r="B25" s="122"/>
      <c r="C25" s="67" t="s">
        <v>32</v>
      </c>
      <c r="D25" s="67"/>
      <c r="E25" s="34"/>
      <c r="F25" s="67" t="s">
        <v>67</v>
      </c>
    </row>
    <row r="26" spans="1:6" ht="31.5" customHeight="1" x14ac:dyDescent="0.3">
      <c r="A26" s="122"/>
      <c r="B26" s="122"/>
      <c r="C26" s="68" t="s">
        <v>33</v>
      </c>
      <c r="D26" s="67">
        <v>3</v>
      </c>
      <c r="E26" s="34">
        <v>5921.6</v>
      </c>
      <c r="F26" s="67" t="s">
        <v>67</v>
      </c>
    </row>
  </sheetData>
  <mergeCells count="17">
    <mergeCell ref="A17:A21"/>
    <mergeCell ref="B17:B21"/>
    <mergeCell ref="C15:C16"/>
    <mergeCell ref="C20:C21"/>
    <mergeCell ref="B22:B26"/>
    <mergeCell ref="A22:A26"/>
    <mergeCell ref="A2:F2"/>
    <mergeCell ref="D5:E5"/>
    <mergeCell ref="F5:F6"/>
    <mergeCell ref="A12:A16"/>
    <mergeCell ref="B12:B16"/>
    <mergeCell ref="A5:A6"/>
    <mergeCell ref="B5:B6"/>
    <mergeCell ref="C5:C6"/>
    <mergeCell ref="A7:A11"/>
    <mergeCell ref="B7:B11"/>
    <mergeCell ref="C10:C11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10"/>
  <sheetViews>
    <sheetView view="pageBreakPreview" zoomScale="85" zoomScaleNormal="100" zoomScaleSheetLayoutView="85" workbookViewId="0">
      <selection activeCell="G8" sqref="G8"/>
    </sheetView>
  </sheetViews>
  <sheetFormatPr defaultColWidth="9.109375" defaultRowHeight="13.8" x14ac:dyDescent="0.25"/>
  <cols>
    <col min="1" max="2" width="9.109375" style="22"/>
    <col min="3" max="3" width="17.44140625" style="22" customWidth="1"/>
    <col min="4" max="4" width="19.109375" style="22" customWidth="1"/>
    <col min="5" max="5" width="17.44140625" style="22" customWidth="1"/>
    <col min="6" max="6" width="17.88671875" style="22" customWidth="1"/>
    <col min="7" max="7" width="27.109375" style="22" customWidth="1"/>
    <col min="8" max="8" width="13.6640625" style="22" customWidth="1"/>
    <col min="9" max="9" width="19.5546875" style="22" customWidth="1"/>
    <col min="10" max="10" width="15.44140625" style="22" customWidth="1"/>
    <col min="11" max="11" width="19.5546875" style="22" customWidth="1"/>
    <col min="12" max="12" width="25.5546875" style="22" customWidth="1"/>
    <col min="13" max="16384" width="9.109375" style="22"/>
  </cols>
  <sheetData>
    <row r="1" spans="1:12" ht="32.4" customHeight="1" x14ac:dyDescent="0.3">
      <c r="A1" s="162" t="s">
        <v>255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3" spans="1:12" ht="62.4" x14ac:dyDescent="0.25">
      <c r="A3" s="123" t="s">
        <v>10</v>
      </c>
      <c r="B3" s="123" t="s">
        <v>23</v>
      </c>
      <c r="C3" s="123" t="s">
        <v>37</v>
      </c>
      <c r="D3" s="135" t="s">
        <v>38</v>
      </c>
      <c r="E3" s="123" t="s">
        <v>39</v>
      </c>
      <c r="F3" s="123" t="s">
        <v>40</v>
      </c>
      <c r="G3" s="132" t="s">
        <v>15</v>
      </c>
      <c r="H3" s="132"/>
      <c r="I3" s="123" t="s">
        <v>41</v>
      </c>
      <c r="J3" s="123" t="s">
        <v>42</v>
      </c>
      <c r="K3" s="123" t="s">
        <v>43</v>
      </c>
      <c r="L3" s="18" t="s">
        <v>44</v>
      </c>
    </row>
    <row r="4" spans="1:12" ht="31.2" x14ac:dyDescent="0.25">
      <c r="A4" s="123"/>
      <c r="B4" s="123"/>
      <c r="C4" s="123"/>
      <c r="D4" s="135"/>
      <c r="E4" s="123"/>
      <c r="F4" s="123"/>
      <c r="G4" s="19" t="s">
        <v>19</v>
      </c>
      <c r="H4" s="19" t="s">
        <v>20</v>
      </c>
      <c r="I4" s="123"/>
      <c r="J4" s="123"/>
      <c r="K4" s="123"/>
      <c r="L4" s="18" t="s">
        <v>45</v>
      </c>
    </row>
    <row r="5" spans="1:12" s="14" customFormat="1" x14ac:dyDescent="0.3">
      <c r="A5" s="133">
        <v>1</v>
      </c>
      <c r="B5" s="21" t="s">
        <v>29</v>
      </c>
      <c r="C5" s="49" t="s">
        <v>138</v>
      </c>
      <c r="D5" s="49" t="s">
        <v>50</v>
      </c>
      <c r="E5" s="49" t="s">
        <v>85</v>
      </c>
      <c r="F5" s="50" t="s">
        <v>140</v>
      </c>
      <c r="G5" s="49" t="s">
        <v>139</v>
      </c>
      <c r="H5" s="49">
        <v>311050921</v>
      </c>
      <c r="I5" s="51" t="s">
        <v>65</v>
      </c>
      <c r="J5" s="51">
        <v>1</v>
      </c>
      <c r="K5" s="52">
        <v>12549999</v>
      </c>
      <c r="L5" s="52">
        <f>+K5/1000</f>
        <v>12549.999</v>
      </c>
    </row>
    <row r="6" spans="1:12" s="14" customFormat="1" x14ac:dyDescent="0.3">
      <c r="A6" s="134"/>
      <c r="B6" s="28" t="s">
        <v>29</v>
      </c>
      <c r="C6" s="49" t="s">
        <v>138</v>
      </c>
      <c r="D6" s="49" t="s">
        <v>50</v>
      </c>
      <c r="E6" s="49" t="s">
        <v>85</v>
      </c>
      <c r="F6" s="50" t="s">
        <v>141</v>
      </c>
      <c r="G6" s="49" t="s">
        <v>142</v>
      </c>
      <c r="H6" s="49">
        <v>311050921</v>
      </c>
      <c r="I6" s="51" t="s">
        <v>65</v>
      </c>
      <c r="J6" s="51">
        <v>1</v>
      </c>
      <c r="K6" s="52">
        <v>8600000</v>
      </c>
      <c r="L6" s="52">
        <f>+K6/1000</f>
        <v>8600</v>
      </c>
    </row>
    <row r="7" spans="1:12" ht="15.75" customHeight="1" x14ac:dyDescent="0.25">
      <c r="A7" s="127">
        <v>2</v>
      </c>
      <c r="B7" s="13" t="s">
        <v>34</v>
      </c>
      <c r="C7" s="49" t="s">
        <v>173</v>
      </c>
      <c r="D7" s="49" t="s">
        <v>50</v>
      </c>
      <c r="E7" s="49" t="s">
        <v>85</v>
      </c>
      <c r="F7" s="50" t="s">
        <v>197</v>
      </c>
      <c r="G7" s="49" t="s">
        <v>198</v>
      </c>
      <c r="H7" s="49">
        <v>307500432</v>
      </c>
      <c r="I7" s="51" t="s">
        <v>65</v>
      </c>
      <c r="J7" s="51">
        <v>1</v>
      </c>
      <c r="K7" s="52">
        <v>2489000</v>
      </c>
      <c r="L7" s="52">
        <f>+K7/1000</f>
        <v>2489</v>
      </c>
    </row>
    <row r="8" spans="1:12" ht="15.75" customHeight="1" x14ac:dyDescent="0.25">
      <c r="A8" s="128"/>
      <c r="B8" s="13" t="s">
        <v>34</v>
      </c>
      <c r="C8" s="49" t="s">
        <v>138</v>
      </c>
      <c r="D8" s="49" t="s">
        <v>50</v>
      </c>
      <c r="E8" s="49" t="s">
        <v>85</v>
      </c>
      <c r="F8" s="50" t="s">
        <v>199</v>
      </c>
      <c r="G8" s="49" t="s">
        <v>200</v>
      </c>
      <c r="H8" s="49">
        <v>307500432</v>
      </c>
      <c r="I8" s="51" t="s">
        <v>65</v>
      </c>
      <c r="J8" s="51">
        <v>1</v>
      </c>
      <c r="K8" s="52">
        <v>13799999</v>
      </c>
      <c r="L8" s="52">
        <f>+K8/1000</f>
        <v>13799.999</v>
      </c>
    </row>
    <row r="9" spans="1:12" ht="26.4" x14ac:dyDescent="0.25">
      <c r="A9" s="17">
        <v>3</v>
      </c>
      <c r="B9" s="13" t="s">
        <v>35</v>
      </c>
      <c r="C9" s="49" t="s">
        <v>201</v>
      </c>
      <c r="D9" s="49" t="s">
        <v>50</v>
      </c>
      <c r="E9" s="49" t="s">
        <v>85</v>
      </c>
      <c r="F9" s="50" t="s">
        <v>241</v>
      </c>
      <c r="G9" s="49" t="s">
        <v>229</v>
      </c>
      <c r="H9" s="50" t="s">
        <v>230</v>
      </c>
      <c r="I9" s="51" t="s">
        <v>65</v>
      </c>
      <c r="J9" s="51">
        <v>2</v>
      </c>
      <c r="K9" s="52">
        <f>4948999*2</f>
        <v>9897998</v>
      </c>
      <c r="L9" s="52">
        <f>+K9/1000</f>
        <v>9897.9979999999996</v>
      </c>
    </row>
    <row r="10" spans="1:12" ht="15.6" x14ac:dyDescent="0.25">
      <c r="A10" s="17">
        <v>4</v>
      </c>
      <c r="B10" s="13" t="s">
        <v>36</v>
      </c>
      <c r="C10" s="129" t="s">
        <v>248</v>
      </c>
      <c r="D10" s="130"/>
      <c r="E10" s="130"/>
      <c r="F10" s="130"/>
      <c r="G10" s="130"/>
      <c r="H10" s="130"/>
      <c r="I10" s="130"/>
      <c r="J10" s="130"/>
      <c r="K10" s="130"/>
      <c r="L10" s="131"/>
    </row>
  </sheetData>
  <mergeCells count="14">
    <mergeCell ref="A1:L1"/>
    <mergeCell ref="A3:A4"/>
    <mergeCell ref="B3:B4"/>
    <mergeCell ref="C3:C4"/>
    <mergeCell ref="D3:D4"/>
    <mergeCell ref="E3:E4"/>
    <mergeCell ref="F3:F4"/>
    <mergeCell ref="A7:A8"/>
    <mergeCell ref="C10:L10"/>
    <mergeCell ref="G3:H3"/>
    <mergeCell ref="I3:I4"/>
    <mergeCell ref="J3:J4"/>
    <mergeCell ref="K3:K4"/>
    <mergeCell ref="A5:A6"/>
  </mergeCells>
  <hyperlinks>
    <hyperlink ref="D3" r:id="rId1" display="javascript:scrollText(5421870)" xr:uid="{00000000-0004-0000-0300-000000000000}"/>
  </hyperlinks>
  <pageMargins left="0.7" right="0.7" top="0.75" bottom="0.75" header="0.3" footer="0.3"/>
  <pageSetup paperSize="9" scale="6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B124"/>
  <sheetViews>
    <sheetView view="pageBreakPreview" zoomScale="70" zoomScaleNormal="100" zoomScaleSheetLayoutView="70" workbookViewId="0">
      <selection sqref="A1:L1"/>
    </sheetView>
  </sheetViews>
  <sheetFormatPr defaultColWidth="9.109375" defaultRowHeight="13.8" x14ac:dyDescent="0.3"/>
  <cols>
    <col min="1" max="1" width="8" style="14" customWidth="1"/>
    <col min="2" max="2" width="12.5546875" style="14" customWidth="1"/>
    <col min="3" max="3" width="30.88671875" style="14" bestFit="1" customWidth="1"/>
    <col min="4" max="4" width="22.44140625" style="14" customWidth="1"/>
    <col min="5" max="5" width="28.109375" style="14" customWidth="1"/>
    <col min="6" max="6" width="25.109375" style="14" customWidth="1"/>
    <col min="7" max="7" width="56.5546875" style="14" customWidth="1"/>
    <col min="8" max="8" width="19" style="14" customWidth="1"/>
    <col min="9" max="9" width="16.33203125" style="14" customWidth="1"/>
    <col min="10" max="10" width="15.5546875" style="14" customWidth="1"/>
    <col min="11" max="11" width="17.33203125" style="14" customWidth="1"/>
    <col min="12" max="12" width="19.6640625" style="14" customWidth="1"/>
    <col min="13" max="16384" width="9.109375" style="14"/>
  </cols>
  <sheetData>
    <row r="1" spans="1:12" ht="48" customHeight="1" x14ac:dyDescent="0.3">
      <c r="A1" s="145" t="s">
        <v>249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3" spans="1:12" ht="96.6" x14ac:dyDescent="0.3">
      <c r="A3" s="148" t="s">
        <v>0</v>
      </c>
      <c r="B3" s="148" t="s">
        <v>57</v>
      </c>
      <c r="C3" s="148" t="s">
        <v>37</v>
      </c>
      <c r="D3" s="148" t="s">
        <v>46</v>
      </c>
      <c r="E3" s="148" t="s">
        <v>39</v>
      </c>
      <c r="F3" s="148" t="s">
        <v>58</v>
      </c>
      <c r="G3" s="150" t="s">
        <v>59</v>
      </c>
      <c r="H3" s="151"/>
      <c r="I3" s="15" t="s">
        <v>41</v>
      </c>
      <c r="J3" s="15" t="s">
        <v>42</v>
      </c>
      <c r="K3" s="15" t="s">
        <v>43</v>
      </c>
      <c r="L3" s="15" t="s">
        <v>47</v>
      </c>
    </row>
    <row r="4" spans="1:12" x14ac:dyDescent="0.3">
      <c r="A4" s="149"/>
      <c r="B4" s="149"/>
      <c r="C4" s="149"/>
      <c r="D4" s="149"/>
      <c r="E4" s="149"/>
      <c r="F4" s="149"/>
      <c r="G4" s="15" t="s">
        <v>60</v>
      </c>
      <c r="H4" s="15" t="s">
        <v>61</v>
      </c>
      <c r="I4" s="15"/>
      <c r="J4" s="15"/>
      <c r="K4" s="15"/>
      <c r="L4" s="15"/>
    </row>
    <row r="5" spans="1:12" ht="41.4" x14ac:dyDescent="0.25">
      <c r="A5" s="28">
        <v>1</v>
      </c>
      <c r="B5" s="28" t="s">
        <v>29</v>
      </c>
      <c r="C5" s="55" t="s">
        <v>68</v>
      </c>
      <c r="D5" s="28" t="s">
        <v>48</v>
      </c>
      <c r="E5" s="28" t="s">
        <v>52</v>
      </c>
      <c r="F5" s="25">
        <v>241100102547441</v>
      </c>
      <c r="G5" s="45" t="s">
        <v>69</v>
      </c>
      <c r="H5" s="36" t="s">
        <v>70</v>
      </c>
      <c r="I5" s="28" t="s">
        <v>71</v>
      </c>
      <c r="J5" s="28">
        <v>3</v>
      </c>
      <c r="K5" s="16">
        <f>+L5/J5</f>
        <v>10266000</v>
      </c>
      <c r="L5" s="20">
        <v>30798000</v>
      </c>
    </row>
    <row r="6" spans="1:12" ht="41.4" x14ac:dyDescent="0.3">
      <c r="A6" s="69">
        <v>2</v>
      </c>
      <c r="B6" s="28" t="s">
        <v>29</v>
      </c>
      <c r="C6" s="55" t="s">
        <v>68</v>
      </c>
      <c r="D6" s="69" t="s">
        <v>48</v>
      </c>
      <c r="E6" s="46" t="s">
        <v>52</v>
      </c>
      <c r="F6" s="41">
        <v>241100102547507</v>
      </c>
      <c r="G6" s="45" t="s">
        <v>69</v>
      </c>
      <c r="H6" s="36" t="s">
        <v>70</v>
      </c>
      <c r="I6" s="28" t="s">
        <v>71</v>
      </c>
      <c r="J6" s="28">
        <v>3</v>
      </c>
      <c r="K6" s="16">
        <f>+L6/J6</f>
        <v>3773000</v>
      </c>
      <c r="L6" s="20">
        <v>11319000</v>
      </c>
    </row>
    <row r="7" spans="1:12" ht="14.4" x14ac:dyDescent="0.3">
      <c r="A7" s="70">
        <v>3</v>
      </c>
      <c r="B7" s="28" t="s">
        <v>29</v>
      </c>
      <c r="C7" s="55" t="s">
        <v>72</v>
      </c>
      <c r="D7" s="69" t="s">
        <v>48</v>
      </c>
      <c r="E7" s="28" t="s">
        <v>49</v>
      </c>
      <c r="F7" s="42">
        <v>241100342476135</v>
      </c>
      <c r="G7" s="45" t="s">
        <v>73</v>
      </c>
      <c r="H7" s="36" t="s">
        <v>74</v>
      </c>
      <c r="I7" s="28" t="s">
        <v>71</v>
      </c>
      <c r="J7" s="28">
        <v>3</v>
      </c>
      <c r="K7" s="16">
        <f>+L7/J7</f>
        <v>3420000</v>
      </c>
      <c r="L7" s="20">
        <v>10260000</v>
      </c>
    </row>
    <row r="8" spans="1:12" ht="14.4" x14ac:dyDescent="0.3">
      <c r="A8" s="133">
        <v>4</v>
      </c>
      <c r="B8" s="133" t="s">
        <v>29</v>
      </c>
      <c r="C8" s="136" t="s">
        <v>75</v>
      </c>
      <c r="D8" s="133" t="s">
        <v>48</v>
      </c>
      <c r="E8" s="133" t="s">
        <v>49</v>
      </c>
      <c r="F8" s="146">
        <v>241100422459388</v>
      </c>
      <c r="G8" s="45" t="s">
        <v>76</v>
      </c>
      <c r="H8" s="36" t="s">
        <v>77</v>
      </c>
      <c r="I8" s="28" t="s">
        <v>78</v>
      </c>
      <c r="J8" s="47">
        <v>1500</v>
      </c>
      <c r="K8" s="16">
        <v>6800</v>
      </c>
      <c r="L8" s="20">
        <f>+K8*J8</f>
        <v>10200000</v>
      </c>
    </row>
    <row r="9" spans="1:12" ht="14.4" x14ac:dyDescent="0.3">
      <c r="A9" s="134"/>
      <c r="B9" s="134"/>
      <c r="C9" s="137"/>
      <c r="D9" s="134"/>
      <c r="E9" s="134"/>
      <c r="F9" s="147"/>
      <c r="G9" s="45" t="s">
        <v>76</v>
      </c>
      <c r="H9" s="36" t="s">
        <v>77</v>
      </c>
      <c r="I9" s="28" t="s">
        <v>78</v>
      </c>
      <c r="J9" s="47">
        <v>1200</v>
      </c>
      <c r="K9" s="16">
        <v>12200</v>
      </c>
      <c r="L9" s="20">
        <f>+K9*J9</f>
        <v>14640000</v>
      </c>
    </row>
    <row r="10" spans="1:12" ht="14.4" x14ac:dyDescent="0.25">
      <c r="A10" s="28">
        <v>5</v>
      </c>
      <c r="B10" s="28" t="s">
        <v>29</v>
      </c>
      <c r="C10" s="55" t="s">
        <v>79</v>
      </c>
      <c r="D10" s="28" t="s">
        <v>48</v>
      </c>
      <c r="E10" s="28" t="s">
        <v>49</v>
      </c>
      <c r="F10" s="25">
        <v>241100242417974</v>
      </c>
      <c r="G10" s="45" t="s">
        <v>80</v>
      </c>
      <c r="H10" s="36" t="s">
        <v>81</v>
      </c>
      <c r="I10" s="28" t="s">
        <v>71</v>
      </c>
      <c r="J10" s="28">
        <v>3</v>
      </c>
      <c r="K10" s="16">
        <f>+L10/J10</f>
        <v>147700</v>
      </c>
      <c r="L10" s="20">
        <v>443100</v>
      </c>
    </row>
    <row r="11" spans="1:12" ht="14.4" x14ac:dyDescent="0.25">
      <c r="A11" s="28">
        <v>6</v>
      </c>
      <c r="B11" s="28" t="s">
        <v>29</v>
      </c>
      <c r="C11" s="55" t="s">
        <v>82</v>
      </c>
      <c r="D11" s="28" t="s">
        <v>48</v>
      </c>
      <c r="E11" s="28" t="s">
        <v>49</v>
      </c>
      <c r="F11" s="25">
        <v>241100242417958</v>
      </c>
      <c r="G11" s="45" t="s">
        <v>83</v>
      </c>
      <c r="H11" s="36" t="s">
        <v>81</v>
      </c>
      <c r="I11" s="28" t="s">
        <v>71</v>
      </c>
      <c r="J11" s="28">
        <v>3</v>
      </c>
      <c r="K11" s="16">
        <f>+L11/J11</f>
        <v>2261088</v>
      </c>
      <c r="L11" s="20">
        <v>6783264</v>
      </c>
    </row>
    <row r="12" spans="1:12" ht="14.4" x14ac:dyDescent="0.25">
      <c r="A12" s="28">
        <v>7</v>
      </c>
      <c r="B12" s="28" t="s">
        <v>29</v>
      </c>
      <c r="C12" s="55" t="s">
        <v>84</v>
      </c>
      <c r="D12" s="28" t="s">
        <v>50</v>
      </c>
      <c r="E12" s="28" t="s">
        <v>85</v>
      </c>
      <c r="F12" s="30">
        <v>241110082525360</v>
      </c>
      <c r="G12" s="45" t="s">
        <v>86</v>
      </c>
      <c r="H12" s="36" t="s">
        <v>143</v>
      </c>
      <c r="I12" s="28" t="s">
        <v>51</v>
      </c>
      <c r="J12" s="28">
        <v>1</v>
      </c>
      <c r="K12" s="16">
        <f>+L12</f>
        <v>12549999</v>
      </c>
      <c r="L12" s="20">
        <v>12549999</v>
      </c>
    </row>
    <row r="13" spans="1:12" ht="27.6" x14ac:dyDescent="0.25">
      <c r="A13" s="28">
        <v>8</v>
      </c>
      <c r="B13" s="28" t="s">
        <v>29</v>
      </c>
      <c r="C13" s="55" t="s">
        <v>87</v>
      </c>
      <c r="D13" s="28" t="s">
        <v>50</v>
      </c>
      <c r="E13" s="28" t="s">
        <v>85</v>
      </c>
      <c r="F13" s="30">
        <v>241110082512875</v>
      </c>
      <c r="G13" s="45" t="s">
        <v>88</v>
      </c>
      <c r="H13" s="36" t="s">
        <v>89</v>
      </c>
      <c r="I13" s="28" t="s">
        <v>71</v>
      </c>
      <c r="J13" s="28">
        <v>1</v>
      </c>
      <c r="K13" s="16">
        <f>+L13</f>
        <v>850000</v>
      </c>
      <c r="L13" s="20">
        <v>850000</v>
      </c>
    </row>
    <row r="14" spans="1:12" ht="27.6" x14ac:dyDescent="0.25">
      <c r="A14" s="28">
        <v>9</v>
      </c>
      <c r="B14" s="28" t="s">
        <v>29</v>
      </c>
      <c r="C14" s="55" t="s">
        <v>90</v>
      </c>
      <c r="D14" s="28" t="s">
        <v>50</v>
      </c>
      <c r="E14" s="28" t="s">
        <v>85</v>
      </c>
      <c r="F14" s="30">
        <v>241110082495555</v>
      </c>
      <c r="G14" s="45" t="s">
        <v>91</v>
      </c>
      <c r="H14" s="36" t="s">
        <v>92</v>
      </c>
      <c r="I14" s="28" t="s">
        <v>51</v>
      </c>
      <c r="J14" s="28">
        <v>20</v>
      </c>
      <c r="K14" s="16">
        <f>+L14/J14</f>
        <v>207700</v>
      </c>
      <c r="L14" s="16">
        <v>4154000</v>
      </c>
    </row>
    <row r="15" spans="1:12" ht="27.6" x14ac:dyDescent="0.25">
      <c r="A15" s="28">
        <v>10</v>
      </c>
      <c r="B15" s="28" t="s">
        <v>29</v>
      </c>
      <c r="C15" s="55" t="s">
        <v>90</v>
      </c>
      <c r="D15" s="28" t="s">
        <v>50</v>
      </c>
      <c r="E15" s="28" t="s">
        <v>85</v>
      </c>
      <c r="F15" s="25">
        <v>241110082495570</v>
      </c>
      <c r="G15" s="45" t="s">
        <v>91</v>
      </c>
      <c r="H15" s="36" t="s">
        <v>92</v>
      </c>
      <c r="I15" s="28" t="s">
        <v>51</v>
      </c>
      <c r="J15" s="28">
        <v>20</v>
      </c>
      <c r="K15" s="16">
        <f>+L15/J15</f>
        <v>207700</v>
      </c>
      <c r="L15" s="16">
        <v>4154000</v>
      </c>
    </row>
    <row r="16" spans="1:12" ht="27.6" x14ac:dyDescent="0.25">
      <c r="A16" s="70">
        <v>11</v>
      </c>
      <c r="B16" s="28" t="s">
        <v>29</v>
      </c>
      <c r="C16" s="55" t="s">
        <v>84</v>
      </c>
      <c r="D16" s="28" t="s">
        <v>50</v>
      </c>
      <c r="E16" s="28" t="s">
        <v>85</v>
      </c>
      <c r="F16" s="40">
        <v>241110082491838</v>
      </c>
      <c r="G16" s="45" t="s">
        <v>93</v>
      </c>
      <c r="H16" s="36" t="s">
        <v>94</v>
      </c>
      <c r="I16" s="28" t="s">
        <v>51</v>
      </c>
      <c r="J16" s="28">
        <v>1</v>
      </c>
      <c r="K16" s="16">
        <f>+L16</f>
        <v>8600000</v>
      </c>
      <c r="L16" s="16">
        <v>8600000</v>
      </c>
    </row>
    <row r="17" spans="1:132" ht="14.4" x14ac:dyDescent="0.25">
      <c r="A17" s="28">
        <v>12</v>
      </c>
      <c r="B17" s="28" t="s">
        <v>29</v>
      </c>
      <c r="C17" s="55" t="s">
        <v>95</v>
      </c>
      <c r="D17" s="28" t="s">
        <v>50</v>
      </c>
      <c r="E17" s="28" t="s">
        <v>85</v>
      </c>
      <c r="F17" s="25">
        <v>241110082486101</v>
      </c>
      <c r="G17" s="45" t="s">
        <v>96</v>
      </c>
      <c r="H17" s="36" t="s">
        <v>97</v>
      </c>
      <c r="I17" s="28" t="s">
        <v>51</v>
      </c>
      <c r="J17" s="28">
        <v>4</v>
      </c>
      <c r="K17" s="32">
        <f>+L17/J17</f>
        <v>740000</v>
      </c>
      <c r="L17" s="16">
        <v>2960000</v>
      </c>
    </row>
    <row r="18" spans="1:132" ht="14.4" x14ac:dyDescent="0.3">
      <c r="A18" s="28">
        <v>13</v>
      </c>
      <c r="B18" s="28" t="s">
        <v>29</v>
      </c>
      <c r="C18" s="55" t="s">
        <v>98</v>
      </c>
      <c r="D18" s="28" t="s">
        <v>50</v>
      </c>
      <c r="E18" s="28" t="s">
        <v>53</v>
      </c>
      <c r="F18" s="29">
        <v>24110012345609</v>
      </c>
      <c r="G18" s="45" t="s">
        <v>99</v>
      </c>
      <c r="H18" s="36" t="s">
        <v>100</v>
      </c>
      <c r="I18" s="28" t="s">
        <v>51</v>
      </c>
      <c r="J18" s="28">
        <v>500</v>
      </c>
      <c r="K18" s="16">
        <v>54458</v>
      </c>
      <c r="L18" s="16">
        <v>27229000</v>
      </c>
    </row>
    <row r="19" spans="1:132" ht="15" customHeight="1" x14ac:dyDescent="0.25">
      <c r="A19" s="69">
        <v>14</v>
      </c>
      <c r="B19" s="28" t="s">
        <v>29</v>
      </c>
      <c r="C19" s="55" t="s">
        <v>62</v>
      </c>
      <c r="D19" s="28" t="s">
        <v>50</v>
      </c>
      <c r="E19" s="28" t="s">
        <v>49</v>
      </c>
      <c r="F19" s="39">
        <v>241100452650045</v>
      </c>
      <c r="G19" s="45" t="s">
        <v>101</v>
      </c>
      <c r="H19" s="36" t="s">
        <v>102</v>
      </c>
      <c r="I19" s="28" t="s">
        <v>71</v>
      </c>
      <c r="J19" s="28">
        <v>2</v>
      </c>
      <c r="K19" s="16">
        <f>+L19/J19</f>
        <v>3850900</v>
      </c>
      <c r="L19" s="16">
        <v>7701800</v>
      </c>
    </row>
    <row r="20" spans="1:132" ht="27.6" x14ac:dyDescent="0.25">
      <c r="A20" s="70">
        <v>15</v>
      </c>
      <c r="B20" s="28" t="s">
        <v>29</v>
      </c>
      <c r="C20" s="71" t="s">
        <v>64</v>
      </c>
      <c r="D20" s="46" t="s">
        <v>50</v>
      </c>
      <c r="E20" s="46" t="s">
        <v>52</v>
      </c>
      <c r="F20" s="40">
        <v>241100102641830</v>
      </c>
      <c r="G20" s="45" t="s">
        <v>103</v>
      </c>
      <c r="H20" s="36" t="s">
        <v>104</v>
      </c>
      <c r="I20" s="28" t="s">
        <v>51</v>
      </c>
      <c r="J20" s="28">
        <v>1700</v>
      </c>
      <c r="K20" s="16">
        <v>121800</v>
      </c>
      <c r="L20" s="16">
        <f>+K20*J20</f>
        <v>207060000</v>
      </c>
    </row>
    <row r="21" spans="1:132" ht="27.6" x14ac:dyDescent="0.25">
      <c r="A21" s="70">
        <v>16</v>
      </c>
      <c r="B21" s="28" t="s">
        <v>29</v>
      </c>
      <c r="C21" s="71" t="s">
        <v>64</v>
      </c>
      <c r="D21" s="46" t="s">
        <v>50</v>
      </c>
      <c r="E21" s="46" t="s">
        <v>52</v>
      </c>
      <c r="F21" s="40">
        <v>241100102641830</v>
      </c>
      <c r="G21" s="45" t="s">
        <v>103</v>
      </c>
      <c r="H21" s="36" t="s">
        <v>104</v>
      </c>
      <c r="I21" s="28" t="s">
        <v>51</v>
      </c>
      <c r="J21" s="28">
        <v>2000</v>
      </c>
      <c r="K21" s="16">
        <v>101500</v>
      </c>
      <c r="L21" s="16">
        <f>+K21*J21</f>
        <v>203000000</v>
      </c>
    </row>
    <row r="22" spans="1:132" ht="33.75" customHeight="1" x14ac:dyDescent="0.25">
      <c r="A22" s="69">
        <v>17</v>
      </c>
      <c r="B22" s="28" t="s">
        <v>29</v>
      </c>
      <c r="C22" s="71" t="s">
        <v>105</v>
      </c>
      <c r="D22" s="28" t="s">
        <v>50</v>
      </c>
      <c r="E22" s="28" t="s">
        <v>85</v>
      </c>
      <c r="F22" s="39">
        <v>241110082465891</v>
      </c>
      <c r="G22" s="45" t="s">
        <v>106</v>
      </c>
      <c r="H22" s="36" t="s">
        <v>107</v>
      </c>
      <c r="I22" s="28" t="s">
        <v>51</v>
      </c>
      <c r="J22" s="28">
        <v>50</v>
      </c>
      <c r="K22" s="16">
        <v>37750</v>
      </c>
      <c r="L22" s="16">
        <v>1888000</v>
      </c>
    </row>
    <row r="23" spans="1:132" ht="27.75" customHeight="1" x14ac:dyDescent="0.25">
      <c r="A23" s="70">
        <v>18</v>
      </c>
      <c r="B23" s="28" t="s">
        <v>29</v>
      </c>
      <c r="C23" s="71" t="s">
        <v>108</v>
      </c>
      <c r="D23" s="28" t="s">
        <v>50</v>
      </c>
      <c r="E23" s="46" t="s">
        <v>52</v>
      </c>
      <c r="F23" s="40">
        <v>241100102636157</v>
      </c>
      <c r="G23" s="45" t="s">
        <v>109</v>
      </c>
      <c r="H23" s="36" t="s">
        <v>110</v>
      </c>
      <c r="I23" s="28" t="s">
        <v>51</v>
      </c>
      <c r="J23" s="28">
        <v>1</v>
      </c>
      <c r="K23" s="16">
        <f>+L23</f>
        <v>56934720</v>
      </c>
      <c r="L23" s="16">
        <v>56934720</v>
      </c>
    </row>
    <row r="24" spans="1:132" ht="27.6" x14ac:dyDescent="0.25">
      <c r="A24" s="28">
        <v>19</v>
      </c>
      <c r="B24" s="28" t="s">
        <v>29</v>
      </c>
      <c r="C24" s="71" t="s">
        <v>108</v>
      </c>
      <c r="D24" s="28" t="s">
        <v>50</v>
      </c>
      <c r="E24" s="46" t="s">
        <v>52</v>
      </c>
      <c r="F24" s="30">
        <v>241100102636320</v>
      </c>
      <c r="G24" s="45" t="s">
        <v>109</v>
      </c>
      <c r="H24" s="36" t="s">
        <v>110</v>
      </c>
      <c r="I24" s="28" t="s">
        <v>51</v>
      </c>
      <c r="J24" s="28">
        <v>1</v>
      </c>
      <c r="K24" s="16">
        <f>+L24</f>
        <v>56934720</v>
      </c>
      <c r="L24" s="16">
        <v>56934720</v>
      </c>
    </row>
    <row r="25" spans="1:132" ht="27.6" x14ac:dyDescent="0.25">
      <c r="A25" s="28">
        <v>20</v>
      </c>
      <c r="B25" s="28" t="s">
        <v>29</v>
      </c>
      <c r="C25" s="55" t="s">
        <v>111</v>
      </c>
      <c r="D25" s="28" t="s">
        <v>50</v>
      </c>
      <c r="E25" s="46" t="s">
        <v>52</v>
      </c>
      <c r="F25" s="30">
        <v>241100242549356</v>
      </c>
      <c r="G25" s="45" t="s">
        <v>112</v>
      </c>
      <c r="H25" s="36" t="s">
        <v>113</v>
      </c>
      <c r="I25" s="28" t="s">
        <v>71</v>
      </c>
      <c r="J25" s="28">
        <v>1</v>
      </c>
      <c r="K25" s="16">
        <f>+L25</f>
        <v>301454.96999999997</v>
      </c>
      <c r="L25" s="16">
        <v>301454.96999999997</v>
      </c>
    </row>
    <row r="26" spans="1:132" ht="15" customHeight="1" x14ac:dyDescent="0.25">
      <c r="A26" s="69">
        <v>21</v>
      </c>
      <c r="B26" s="28" t="s">
        <v>29</v>
      </c>
      <c r="C26" s="55" t="s">
        <v>62</v>
      </c>
      <c r="D26" s="28" t="s">
        <v>50</v>
      </c>
      <c r="E26" s="28" t="s">
        <v>49</v>
      </c>
      <c r="F26" s="39">
        <v>241100452504452</v>
      </c>
      <c r="G26" s="45" t="s">
        <v>114</v>
      </c>
      <c r="H26" s="36" t="s">
        <v>115</v>
      </c>
      <c r="I26" s="28" t="s">
        <v>71</v>
      </c>
      <c r="J26" s="28">
        <v>1</v>
      </c>
      <c r="K26" s="16">
        <f>+L26</f>
        <v>3025000</v>
      </c>
      <c r="L26" s="16">
        <v>3025000</v>
      </c>
    </row>
    <row r="27" spans="1:132" ht="27.6" x14ac:dyDescent="0.25">
      <c r="A27" s="70">
        <v>22</v>
      </c>
      <c r="B27" s="28" t="s">
        <v>29</v>
      </c>
      <c r="C27" s="72" t="s">
        <v>116</v>
      </c>
      <c r="D27" s="28" t="s">
        <v>50</v>
      </c>
      <c r="E27" s="24" t="s">
        <v>52</v>
      </c>
      <c r="F27" s="40">
        <v>241100102504678</v>
      </c>
      <c r="G27" s="45" t="s">
        <v>117</v>
      </c>
      <c r="H27" s="36" t="s">
        <v>118</v>
      </c>
      <c r="I27" s="28" t="s">
        <v>71</v>
      </c>
      <c r="J27" s="28">
        <v>1</v>
      </c>
      <c r="K27" s="16">
        <f t="shared" ref="K27:K28" si="0">+L27</f>
        <v>4592719</v>
      </c>
      <c r="L27" s="16">
        <v>4592719</v>
      </c>
    </row>
    <row r="28" spans="1:132" ht="27.6" x14ac:dyDescent="0.3">
      <c r="A28" s="28">
        <v>23</v>
      </c>
      <c r="B28" s="28" t="s">
        <v>29</v>
      </c>
      <c r="C28" s="72" t="s">
        <v>116</v>
      </c>
      <c r="D28" s="28" t="s">
        <v>50</v>
      </c>
      <c r="E28" s="24" t="s">
        <v>52</v>
      </c>
      <c r="F28" s="29">
        <v>241100102504936</v>
      </c>
      <c r="G28" s="45" t="s">
        <v>117</v>
      </c>
      <c r="H28" s="36" t="s">
        <v>118</v>
      </c>
      <c r="I28" s="28" t="s">
        <v>71</v>
      </c>
      <c r="J28" s="28">
        <v>1</v>
      </c>
      <c r="K28" s="16">
        <f t="shared" si="0"/>
        <v>19676760</v>
      </c>
      <c r="L28" s="16">
        <v>19676760</v>
      </c>
    </row>
    <row r="29" spans="1:132" s="37" customFormat="1" ht="15" customHeight="1" x14ac:dyDescent="0.3">
      <c r="A29" s="69">
        <v>24</v>
      </c>
      <c r="B29" s="28" t="s">
        <v>29</v>
      </c>
      <c r="C29" s="71" t="s">
        <v>119</v>
      </c>
      <c r="D29" s="28" t="s">
        <v>50</v>
      </c>
      <c r="E29" s="46" t="s">
        <v>49</v>
      </c>
      <c r="F29" s="73">
        <v>241100292508371</v>
      </c>
      <c r="G29" s="45" t="s">
        <v>120</v>
      </c>
      <c r="H29" s="36" t="s">
        <v>121</v>
      </c>
      <c r="I29" s="28" t="s">
        <v>51</v>
      </c>
      <c r="J29" s="28">
        <v>200</v>
      </c>
      <c r="K29" s="16">
        <v>476000</v>
      </c>
      <c r="L29" s="16">
        <f>+K29*J29</f>
        <v>95200000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</row>
    <row r="30" spans="1:132" s="37" customFormat="1" ht="15" customHeight="1" x14ac:dyDescent="0.3">
      <c r="A30" s="69">
        <v>25</v>
      </c>
      <c r="B30" s="28" t="s">
        <v>29</v>
      </c>
      <c r="C30" s="71" t="s">
        <v>119</v>
      </c>
      <c r="D30" s="28" t="s">
        <v>50</v>
      </c>
      <c r="E30" s="46" t="s">
        <v>49</v>
      </c>
      <c r="F30" s="73">
        <v>241100292508371</v>
      </c>
      <c r="G30" s="45" t="s">
        <v>120</v>
      </c>
      <c r="H30" s="36" t="s">
        <v>121</v>
      </c>
      <c r="I30" s="28" t="s">
        <v>51</v>
      </c>
      <c r="J30" s="28">
        <v>800</v>
      </c>
      <c r="K30" s="16">
        <v>238000</v>
      </c>
      <c r="L30" s="16">
        <f>+K30*J30</f>
        <v>190400000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</row>
    <row r="31" spans="1:132" s="37" customFormat="1" ht="27.6" x14ac:dyDescent="0.3">
      <c r="A31" s="70">
        <v>26</v>
      </c>
      <c r="B31" s="28" t="s">
        <v>29</v>
      </c>
      <c r="C31" s="72" t="s">
        <v>122</v>
      </c>
      <c r="D31" s="28" t="s">
        <v>50</v>
      </c>
      <c r="E31" s="28" t="s">
        <v>52</v>
      </c>
      <c r="F31" s="74">
        <v>241100102493986</v>
      </c>
      <c r="G31" s="45" t="s">
        <v>123</v>
      </c>
      <c r="H31" s="36" t="s">
        <v>124</v>
      </c>
      <c r="I31" s="28" t="s">
        <v>51</v>
      </c>
      <c r="J31" s="28">
        <v>12</v>
      </c>
      <c r="K31" s="16">
        <v>814520</v>
      </c>
      <c r="L31" s="16">
        <v>9774240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</row>
    <row r="32" spans="1:132" s="48" customFormat="1" ht="26.25" customHeight="1" x14ac:dyDescent="0.3">
      <c r="A32" s="69">
        <v>27</v>
      </c>
      <c r="B32" s="28" t="s">
        <v>29</v>
      </c>
      <c r="C32" s="55" t="s">
        <v>87</v>
      </c>
      <c r="D32" s="28" t="s">
        <v>50</v>
      </c>
      <c r="E32" s="28" t="s">
        <v>85</v>
      </c>
      <c r="F32" s="73">
        <v>241110082341887</v>
      </c>
      <c r="G32" s="45" t="s">
        <v>125</v>
      </c>
      <c r="H32" s="36" t="s">
        <v>126</v>
      </c>
      <c r="I32" s="28" t="s">
        <v>71</v>
      </c>
      <c r="J32" s="28">
        <v>1</v>
      </c>
      <c r="K32" s="16">
        <f>+L32</f>
        <v>850000</v>
      </c>
      <c r="L32" s="16">
        <v>850000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</row>
    <row r="33" spans="1:132" s="48" customFormat="1" ht="15" customHeight="1" x14ac:dyDescent="0.3">
      <c r="A33" s="70">
        <v>28</v>
      </c>
      <c r="B33" s="28" t="s">
        <v>29</v>
      </c>
      <c r="C33" s="71" t="s">
        <v>127</v>
      </c>
      <c r="D33" s="28" t="s">
        <v>50</v>
      </c>
      <c r="E33" s="46" t="s">
        <v>49</v>
      </c>
      <c r="F33" s="74">
        <v>241100292483169</v>
      </c>
      <c r="G33" s="45" t="s">
        <v>120</v>
      </c>
      <c r="H33" s="36" t="s">
        <v>121</v>
      </c>
      <c r="I33" s="28" t="s">
        <v>71</v>
      </c>
      <c r="J33" s="28">
        <v>5000</v>
      </c>
      <c r="K33" s="16">
        <v>34000</v>
      </c>
      <c r="L33" s="16">
        <v>170000000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</row>
    <row r="34" spans="1:132" s="48" customFormat="1" ht="27.6" x14ac:dyDescent="0.3">
      <c r="A34" s="28">
        <v>29</v>
      </c>
      <c r="B34" s="28" t="s">
        <v>29</v>
      </c>
      <c r="C34" s="55" t="s">
        <v>128</v>
      </c>
      <c r="D34" s="28" t="s">
        <v>50</v>
      </c>
      <c r="E34" s="28" t="s">
        <v>49</v>
      </c>
      <c r="F34" s="29">
        <v>241100452476147</v>
      </c>
      <c r="G34" s="45" t="s">
        <v>101</v>
      </c>
      <c r="H34" s="36" t="s">
        <v>102</v>
      </c>
      <c r="I34" s="28" t="s">
        <v>71</v>
      </c>
      <c r="J34" s="28">
        <v>1</v>
      </c>
      <c r="K34" s="16">
        <f>+L34</f>
        <v>5349800</v>
      </c>
      <c r="L34" s="16">
        <v>5349800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</row>
    <row r="35" spans="1:132" s="48" customFormat="1" ht="27.6" x14ac:dyDescent="0.3">
      <c r="A35" s="28">
        <v>30</v>
      </c>
      <c r="B35" s="28" t="s">
        <v>29</v>
      </c>
      <c r="C35" s="55" t="s">
        <v>129</v>
      </c>
      <c r="D35" s="28" t="s">
        <v>50</v>
      </c>
      <c r="E35" s="28" t="s">
        <v>52</v>
      </c>
      <c r="F35" s="29"/>
      <c r="G35" s="45" t="s">
        <v>130</v>
      </c>
      <c r="H35" s="36" t="s">
        <v>131</v>
      </c>
      <c r="I35" s="28" t="s">
        <v>71</v>
      </c>
      <c r="J35" s="28">
        <v>1</v>
      </c>
      <c r="K35" s="16">
        <f>+L35</f>
        <v>102000</v>
      </c>
      <c r="L35" s="16">
        <v>102000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</row>
    <row r="36" spans="1:132" s="48" customFormat="1" ht="15" customHeight="1" x14ac:dyDescent="0.3">
      <c r="A36" s="28">
        <v>31</v>
      </c>
      <c r="B36" s="28" t="s">
        <v>29</v>
      </c>
      <c r="C36" s="71" t="s">
        <v>64</v>
      </c>
      <c r="D36" s="28" t="s">
        <v>50</v>
      </c>
      <c r="E36" s="28" t="s">
        <v>52</v>
      </c>
      <c r="F36" s="29">
        <v>241100102468410</v>
      </c>
      <c r="G36" s="45" t="s">
        <v>103</v>
      </c>
      <c r="H36" s="36" t="s">
        <v>104</v>
      </c>
      <c r="I36" s="28" t="s">
        <v>51</v>
      </c>
      <c r="J36" s="28">
        <v>2200</v>
      </c>
      <c r="K36" s="16">
        <v>106976.8</v>
      </c>
      <c r="L36" s="16">
        <f>+K36*J36</f>
        <v>235348960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</row>
    <row r="37" spans="1:132" s="48" customFormat="1" ht="15" customHeight="1" x14ac:dyDescent="0.3">
      <c r="A37" s="28">
        <v>32</v>
      </c>
      <c r="B37" s="28" t="s">
        <v>29</v>
      </c>
      <c r="C37" s="71" t="s">
        <v>64</v>
      </c>
      <c r="D37" s="28" t="s">
        <v>50</v>
      </c>
      <c r="E37" s="28" t="s">
        <v>52</v>
      </c>
      <c r="F37" s="29">
        <v>241100102468410</v>
      </c>
      <c r="G37" s="45" t="s">
        <v>103</v>
      </c>
      <c r="H37" s="36" t="s">
        <v>104</v>
      </c>
      <c r="I37" s="28" t="s">
        <v>51</v>
      </c>
      <c r="J37" s="28">
        <v>2200</v>
      </c>
      <c r="K37" s="16">
        <v>91414.399999999994</v>
      </c>
      <c r="L37" s="16">
        <f>+K37*J37</f>
        <v>201111680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</row>
    <row r="38" spans="1:132" s="48" customFormat="1" ht="41.4" x14ac:dyDescent="0.3">
      <c r="A38" s="28">
        <v>33</v>
      </c>
      <c r="B38" s="28" t="s">
        <v>29</v>
      </c>
      <c r="C38" s="55" t="s">
        <v>132</v>
      </c>
      <c r="D38" s="28" t="s">
        <v>50</v>
      </c>
      <c r="E38" s="28" t="s">
        <v>52</v>
      </c>
      <c r="F38" s="29">
        <v>241100102467408</v>
      </c>
      <c r="G38" s="45" t="s">
        <v>133</v>
      </c>
      <c r="H38" s="36" t="s">
        <v>70</v>
      </c>
      <c r="I38" s="28" t="s">
        <v>71</v>
      </c>
      <c r="J38" s="28">
        <v>1</v>
      </c>
      <c r="K38" s="16">
        <f>+L38</f>
        <v>7200000</v>
      </c>
      <c r="L38" s="16">
        <v>7200000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</row>
    <row r="39" spans="1:132" ht="27.6" x14ac:dyDescent="0.3">
      <c r="A39" s="28">
        <v>34</v>
      </c>
      <c r="B39" s="28" t="s">
        <v>29</v>
      </c>
      <c r="C39" s="55" t="s">
        <v>134</v>
      </c>
      <c r="D39" s="28" t="s">
        <v>50</v>
      </c>
      <c r="E39" s="28" t="s">
        <v>49</v>
      </c>
      <c r="F39" s="23">
        <v>241100242458387</v>
      </c>
      <c r="G39" s="45" t="s">
        <v>135</v>
      </c>
      <c r="H39" s="36" t="s">
        <v>136</v>
      </c>
      <c r="I39" s="28" t="s">
        <v>71</v>
      </c>
      <c r="J39" s="28">
        <v>12</v>
      </c>
      <c r="K39" s="16">
        <f>+L39/J39</f>
        <v>43333.333333333336</v>
      </c>
      <c r="L39" s="16">
        <v>520000</v>
      </c>
    </row>
    <row r="40" spans="1:132" ht="15" customHeight="1" x14ac:dyDescent="0.3">
      <c r="A40" s="69">
        <v>35</v>
      </c>
      <c r="B40" s="28" t="s">
        <v>29</v>
      </c>
      <c r="C40" s="55" t="s">
        <v>87</v>
      </c>
      <c r="D40" s="28" t="s">
        <v>50</v>
      </c>
      <c r="E40" s="28" t="s">
        <v>85</v>
      </c>
      <c r="F40" s="73">
        <v>241110082322802</v>
      </c>
      <c r="G40" s="45" t="s">
        <v>125</v>
      </c>
      <c r="H40" s="36" t="s">
        <v>126</v>
      </c>
      <c r="I40" s="28" t="s">
        <v>51</v>
      </c>
      <c r="J40" s="28">
        <v>1</v>
      </c>
      <c r="K40" s="16">
        <f>+L40/J40</f>
        <v>550000</v>
      </c>
      <c r="L40" s="16">
        <v>550000</v>
      </c>
    </row>
    <row r="41" spans="1:132" ht="14.4" x14ac:dyDescent="0.3">
      <c r="A41" s="70">
        <v>36</v>
      </c>
      <c r="B41" s="28" t="s">
        <v>29</v>
      </c>
      <c r="C41" s="72" t="s">
        <v>79</v>
      </c>
      <c r="D41" s="28" t="s">
        <v>50</v>
      </c>
      <c r="E41" s="28" t="s">
        <v>49</v>
      </c>
      <c r="F41" s="74">
        <v>241100242417984</v>
      </c>
      <c r="G41" s="45" t="s">
        <v>137</v>
      </c>
      <c r="H41" s="36" t="s">
        <v>81</v>
      </c>
      <c r="I41" s="28" t="s">
        <v>71</v>
      </c>
      <c r="J41" s="28">
        <v>12</v>
      </c>
      <c r="K41" s="16">
        <f>+L41/J41</f>
        <v>25200</v>
      </c>
      <c r="L41" s="16">
        <v>302400</v>
      </c>
    </row>
    <row r="42" spans="1:132" ht="24" x14ac:dyDescent="0.25">
      <c r="A42" s="28">
        <v>37</v>
      </c>
      <c r="B42" s="28" t="s">
        <v>34</v>
      </c>
      <c r="C42" s="55" t="s">
        <v>144</v>
      </c>
      <c r="D42" s="28" t="s">
        <v>50</v>
      </c>
      <c r="E42" s="28" t="s">
        <v>85</v>
      </c>
      <c r="F42" s="28" t="s">
        <v>145</v>
      </c>
      <c r="G42" s="76" t="s">
        <v>146</v>
      </c>
      <c r="H42" s="77">
        <v>307442330</v>
      </c>
      <c r="I42" s="28" t="s">
        <v>71</v>
      </c>
      <c r="J42" s="28">
        <v>1</v>
      </c>
      <c r="K42" s="16">
        <v>300000</v>
      </c>
      <c r="L42" s="16">
        <v>300000</v>
      </c>
    </row>
    <row r="43" spans="1:132" x14ac:dyDescent="0.25">
      <c r="A43" s="28">
        <v>38</v>
      </c>
      <c r="B43" s="28" t="s">
        <v>34</v>
      </c>
      <c r="C43" s="78" t="s">
        <v>147</v>
      </c>
      <c r="D43" s="28" t="s">
        <v>50</v>
      </c>
      <c r="E43" s="28" t="s">
        <v>85</v>
      </c>
      <c r="F43" s="79">
        <v>241110082550477</v>
      </c>
      <c r="G43" s="80" t="s">
        <v>148</v>
      </c>
      <c r="H43" s="81">
        <v>303316157</v>
      </c>
      <c r="I43" s="28" t="s">
        <v>51</v>
      </c>
      <c r="J43" s="28">
        <v>1</v>
      </c>
      <c r="K43" s="16">
        <v>13799999</v>
      </c>
      <c r="L43" s="16">
        <f>K43</f>
        <v>13799999</v>
      </c>
    </row>
    <row r="44" spans="1:132" ht="27.6" x14ac:dyDescent="0.25">
      <c r="A44" s="28">
        <v>39</v>
      </c>
      <c r="B44" s="28" t="s">
        <v>34</v>
      </c>
      <c r="C44" s="55" t="s">
        <v>128</v>
      </c>
      <c r="D44" s="28" t="s">
        <v>50</v>
      </c>
      <c r="E44" s="28" t="s">
        <v>49</v>
      </c>
      <c r="F44" s="79">
        <v>241110082550514</v>
      </c>
      <c r="G44" s="45" t="s">
        <v>114</v>
      </c>
      <c r="H44" s="81">
        <v>303812119</v>
      </c>
      <c r="I44" s="28" t="s">
        <v>71</v>
      </c>
      <c r="J44" s="28">
        <v>1</v>
      </c>
      <c r="K44" s="16">
        <v>3055000</v>
      </c>
      <c r="L44" s="16">
        <v>3055000</v>
      </c>
    </row>
    <row r="45" spans="1:132" ht="27.6" x14ac:dyDescent="0.25">
      <c r="A45" s="28">
        <v>40</v>
      </c>
      <c r="B45" s="28" t="s">
        <v>34</v>
      </c>
      <c r="C45" s="55" t="s">
        <v>87</v>
      </c>
      <c r="D45" s="28" t="s">
        <v>50</v>
      </c>
      <c r="E45" s="28" t="s">
        <v>85</v>
      </c>
      <c r="F45" s="82">
        <v>241110082557135</v>
      </c>
      <c r="G45" s="83" t="s">
        <v>149</v>
      </c>
      <c r="H45" s="56">
        <v>31203976520024</v>
      </c>
      <c r="I45" s="28" t="s">
        <v>71</v>
      </c>
      <c r="J45" s="28">
        <v>1</v>
      </c>
      <c r="K45" s="16">
        <v>370000</v>
      </c>
      <c r="L45" s="16">
        <v>370000</v>
      </c>
    </row>
    <row r="46" spans="1:132" x14ac:dyDescent="0.3">
      <c r="A46" s="133">
        <v>41</v>
      </c>
      <c r="B46" s="133" t="s">
        <v>34</v>
      </c>
      <c r="C46" s="136" t="s">
        <v>119</v>
      </c>
      <c r="D46" s="133" t="s">
        <v>50</v>
      </c>
      <c r="E46" s="133" t="s">
        <v>49</v>
      </c>
      <c r="F46" s="138">
        <v>241100292508371</v>
      </c>
      <c r="G46" s="133" t="s">
        <v>120</v>
      </c>
      <c r="H46" s="133">
        <v>303014675</v>
      </c>
      <c r="I46" s="28" t="s">
        <v>65</v>
      </c>
      <c r="J46" s="28">
        <v>800</v>
      </c>
      <c r="K46" s="16">
        <v>238000</v>
      </c>
      <c r="L46" s="16">
        <f>J46*K46</f>
        <v>190400000</v>
      </c>
    </row>
    <row r="47" spans="1:132" x14ac:dyDescent="0.3">
      <c r="A47" s="134"/>
      <c r="B47" s="134"/>
      <c r="C47" s="137"/>
      <c r="D47" s="134"/>
      <c r="E47" s="134"/>
      <c r="F47" s="139"/>
      <c r="G47" s="134"/>
      <c r="H47" s="134"/>
      <c r="I47" s="28" t="s">
        <v>65</v>
      </c>
      <c r="J47" s="28">
        <v>200</v>
      </c>
      <c r="K47" s="16">
        <v>476000</v>
      </c>
      <c r="L47" s="16">
        <f>J47*K47</f>
        <v>95200000</v>
      </c>
    </row>
    <row r="48" spans="1:132" ht="27.6" x14ac:dyDescent="0.25">
      <c r="A48" s="28">
        <v>42</v>
      </c>
      <c r="B48" s="69" t="s">
        <v>34</v>
      </c>
      <c r="C48" s="71" t="s">
        <v>108</v>
      </c>
      <c r="D48" s="28" t="s">
        <v>50</v>
      </c>
      <c r="E48" s="28" t="s">
        <v>52</v>
      </c>
      <c r="F48" s="79">
        <v>241100102739434</v>
      </c>
      <c r="G48" s="45" t="s">
        <v>109</v>
      </c>
      <c r="H48" s="81">
        <v>305907639</v>
      </c>
      <c r="I48" s="28" t="s">
        <v>71</v>
      </c>
      <c r="J48" s="28">
        <v>1</v>
      </c>
      <c r="K48" s="16">
        <v>41119520</v>
      </c>
      <c r="L48" s="16">
        <f t="shared" ref="L48:L94" si="1">K48*J48</f>
        <v>41119520</v>
      </c>
    </row>
    <row r="49" spans="1:12" ht="27.6" x14ac:dyDescent="0.25">
      <c r="A49" s="28">
        <v>43</v>
      </c>
      <c r="B49" s="69" t="s">
        <v>34</v>
      </c>
      <c r="C49" s="71" t="s">
        <v>108</v>
      </c>
      <c r="D49" s="28" t="s">
        <v>50</v>
      </c>
      <c r="E49" s="28" t="s">
        <v>52</v>
      </c>
      <c r="F49" s="79">
        <v>241100102743286</v>
      </c>
      <c r="G49" s="45" t="s">
        <v>109</v>
      </c>
      <c r="H49" s="81">
        <v>305907639</v>
      </c>
      <c r="I49" s="28" t="s">
        <v>71</v>
      </c>
      <c r="J49" s="28">
        <v>1</v>
      </c>
      <c r="K49" s="16">
        <v>37956480</v>
      </c>
      <c r="L49" s="16">
        <f t="shared" si="1"/>
        <v>37956480</v>
      </c>
    </row>
    <row r="50" spans="1:12" ht="27.6" x14ac:dyDescent="0.25">
      <c r="A50" s="28">
        <v>44</v>
      </c>
      <c r="B50" s="69" t="s">
        <v>34</v>
      </c>
      <c r="C50" s="71" t="s">
        <v>108</v>
      </c>
      <c r="D50" s="28" t="s">
        <v>50</v>
      </c>
      <c r="E50" s="28" t="s">
        <v>52</v>
      </c>
      <c r="F50" s="79">
        <v>241100102743292</v>
      </c>
      <c r="G50" s="45" t="s">
        <v>109</v>
      </c>
      <c r="H50" s="81">
        <v>305907639</v>
      </c>
      <c r="I50" s="28" t="s">
        <v>71</v>
      </c>
      <c r="J50" s="28">
        <v>1</v>
      </c>
      <c r="K50" s="16">
        <v>41119520</v>
      </c>
      <c r="L50" s="16">
        <f t="shared" si="1"/>
        <v>41119520</v>
      </c>
    </row>
    <row r="51" spans="1:12" ht="27.6" x14ac:dyDescent="0.25">
      <c r="A51" s="28">
        <v>45</v>
      </c>
      <c r="B51" s="69" t="s">
        <v>34</v>
      </c>
      <c r="C51" s="71" t="s">
        <v>108</v>
      </c>
      <c r="D51" s="28" t="s">
        <v>50</v>
      </c>
      <c r="E51" s="28" t="s">
        <v>52</v>
      </c>
      <c r="F51" s="82">
        <v>241100102743265</v>
      </c>
      <c r="G51" s="45" t="s">
        <v>109</v>
      </c>
      <c r="H51" s="81">
        <v>305907639</v>
      </c>
      <c r="I51" s="28" t="s">
        <v>71</v>
      </c>
      <c r="J51" s="28">
        <v>1</v>
      </c>
      <c r="K51" s="16">
        <v>41119520</v>
      </c>
      <c r="L51" s="16">
        <f t="shared" si="1"/>
        <v>41119520</v>
      </c>
    </row>
    <row r="52" spans="1:12" ht="27.6" x14ac:dyDescent="0.25">
      <c r="A52" s="28">
        <v>46</v>
      </c>
      <c r="B52" s="69" t="s">
        <v>34</v>
      </c>
      <c r="C52" s="55" t="s">
        <v>128</v>
      </c>
      <c r="D52" s="28" t="s">
        <v>50</v>
      </c>
      <c r="E52" s="28" t="s">
        <v>49</v>
      </c>
      <c r="F52" s="79">
        <v>241100452749235</v>
      </c>
      <c r="G52" s="45" t="s">
        <v>101</v>
      </c>
      <c r="H52" s="79">
        <v>32508530020013</v>
      </c>
      <c r="I52" s="28" t="s">
        <v>71</v>
      </c>
      <c r="J52" s="28">
        <v>1</v>
      </c>
      <c r="K52" s="16">
        <v>2700400</v>
      </c>
      <c r="L52" s="16">
        <f t="shared" si="1"/>
        <v>2700400</v>
      </c>
    </row>
    <row r="53" spans="1:12" ht="27.6" x14ac:dyDescent="0.25">
      <c r="A53" s="28">
        <v>47</v>
      </c>
      <c r="B53" s="69" t="s">
        <v>34</v>
      </c>
      <c r="C53" s="84" t="s">
        <v>150</v>
      </c>
      <c r="D53" s="28" t="s">
        <v>50</v>
      </c>
      <c r="E53" s="28" t="s">
        <v>49</v>
      </c>
      <c r="F53" s="82">
        <v>241100142749010</v>
      </c>
      <c r="G53" s="45" t="s">
        <v>112</v>
      </c>
      <c r="H53" s="85">
        <v>201440547</v>
      </c>
      <c r="I53" s="28" t="s">
        <v>71</v>
      </c>
      <c r="J53" s="28">
        <v>1</v>
      </c>
      <c r="K53" s="16">
        <v>360000</v>
      </c>
      <c r="L53" s="16">
        <f t="shared" si="1"/>
        <v>360000</v>
      </c>
    </row>
    <row r="54" spans="1:12" ht="15" customHeight="1" x14ac:dyDescent="0.3">
      <c r="A54" s="28">
        <v>48</v>
      </c>
      <c r="B54" s="69" t="s">
        <v>34</v>
      </c>
      <c r="C54" s="71" t="s">
        <v>119</v>
      </c>
      <c r="D54" s="28" t="s">
        <v>50</v>
      </c>
      <c r="E54" s="46" t="s">
        <v>49</v>
      </c>
      <c r="F54" s="86">
        <v>241100292483169</v>
      </c>
      <c r="G54" s="69" t="s">
        <v>151</v>
      </c>
      <c r="H54" s="28">
        <v>303014675</v>
      </c>
      <c r="I54" s="28" t="s">
        <v>51</v>
      </c>
      <c r="J54" s="28">
        <v>5000</v>
      </c>
      <c r="K54" s="16">
        <v>34000</v>
      </c>
      <c r="L54" s="16">
        <f t="shared" si="1"/>
        <v>170000000</v>
      </c>
    </row>
    <row r="55" spans="1:12" x14ac:dyDescent="0.25">
      <c r="A55" s="28">
        <v>49</v>
      </c>
      <c r="B55" s="69" t="s">
        <v>34</v>
      </c>
      <c r="C55" s="55" t="s">
        <v>82</v>
      </c>
      <c r="D55" s="28" t="s">
        <v>48</v>
      </c>
      <c r="E55" s="46" t="s">
        <v>49</v>
      </c>
      <c r="F55" s="79">
        <v>241100242417958</v>
      </c>
      <c r="G55" s="45" t="s">
        <v>83</v>
      </c>
      <c r="H55" s="87">
        <v>203366731</v>
      </c>
      <c r="I55" s="28" t="s">
        <v>51</v>
      </c>
      <c r="J55" s="28">
        <v>12</v>
      </c>
      <c r="K55" s="16">
        <v>2261088</v>
      </c>
      <c r="L55" s="16">
        <f t="shared" si="1"/>
        <v>27133056</v>
      </c>
    </row>
    <row r="56" spans="1:12" x14ac:dyDescent="0.25">
      <c r="A56" s="28">
        <v>50</v>
      </c>
      <c r="B56" s="69" t="s">
        <v>34</v>
      </c>
      <c r="C56" s="55" t="s">
        <v>79</v>
      </c>
      <c r="D56" s="28" t="s">
        <v>48</v>
      </c>
      <c r="E56" s="46" t="s">
        <v>49</v>
      </c>
      <c r="F56" s="88">
        <v>241100242417974</v>
      </c>
      <c r="G56" s="45" t="s">
        <v>80</v>
      </c>
      <c r="H56" s="87">
        <v>203366731</v>
      </c>
      <c r="I56" s="28" t="s">
        <v>51</v>
      </c>
      <c r="J56" s="28">
        <v>12</v>
      </c>
      <c r="K56" s="16">
        <v>147700</v>
      </c>
      <c r="L56" s="16">
        <f t="shared" si="1"/>
        <v>1772400</v>
      </c>
    </row>
    <row r="57" spans="1:12" ht="27.6" x14ac:dyDescent="0.25">
      <c r="A57" s="28">
        <v>51</v>
      </c>
      <c r="B57" s="69" t="s">
        <v>34</v>
      </c>
      <c r="C57" s="55" t="s">
        <v>128</v>
      </c>
      <c r="D57" s="28" t="s">
        <v>48</v>
      </c>
      <c r="E57" s="28" t="s">
        <v>85</v>
      </c>
      <c r="F57" s="79">
        <v>241110082590662</v>
      </c>
      <c r="G57" s="89" t="s">
        <v>152</v>
      </c>
      <c r="H57" s="87">
        <v>309854781</v>
      </c>
      <c r="I57" s="28" t="s">
        <v>71</v>
      </c>
      <c r="J57" s="28">
        <v>1</v>
      </c>
      <c r="K57" s="16">
        <v>2199950</v>
      </c>
      <c r="L57" s="16">
        <f t="shared" si="1"/>
        <v>2199950</v>
      </c>
    </row>
    <row r="58" spans="1:12" ht="26.4" x14ac:dyDescent="0.25">
      <c r="A58" s="28">
        <v>52</v>
      </c>
      <c r="B58" s="69" t="s">
        <v>34</v>
      </c>
      <c r="C58" s="55" t="s">
        <v>153</v>
      </c>
      <c r="D58" s="28" t="s">
        <v>50</v>
      </c>
      <c r="E58" s="28" t="s">
        <v>85</v>
      </c>
      <c r="F58" s="79">
        <v>24110012355420</v>
      </c>
      <c r="G58" s="90" t="s">
        <v>154</v>
      </c>
      <c r="H58" s="87">
        <v>200935397</v>
      </c>
      <c r="I58" s="28" t="s">
        <v>51</v>
      </c>
      <c r="J58" s="28">
        <v>400</v>
      </c>
      <c r="K58" s="16">
        <v>246400</v>
      </c>
      <c r="L58" s="16">
        <f t="shared" si="1"/>
        <v>98560000</v>
      </c>
    </row>
    <row r="59" spans="1:12" x14ac:dyDescent="0.25">
      <c r="A59" s="28">
        <v>53</v>
      </c>
      <c r="B59" s="69" t="s">
        <v>34</v>
      </c>
      <c r="C59" s="59" t="s">
        <v>155</v>
      </c>
      <c r="D59" s="28" t="s">
        <v>50</v>
      </c>
      <c r="E59" s="28" t="s">
        <v>85</v>
      </c>
      <c r="F59" s="79">
        <v>241110082655848</v>
      </c>
      <c r="G59" s="91" t="s">
        <v>156</v>
      </c>
      <c r="H59" s="88">
        <v>52702047230068</v>
      </c>
      <c r="I59" s="28" t="s">
        <v>51</v>
      </c>
      <c r="J59" s="28">
        <v>100</v>
      </c>
      <c r="K59" s="16">
        <v>1498</v>
      </c>
      <c r="L59" s="16">
        <f t="shared" si="1"/>
        <v>149800</v>
      </c>
    </row>
    <row r="60" spans="1:12" x14ac:dyDescent="0.25">
      <c r="A60" s="28">
        <v>54</v>
      </c>
      <c r="B60" s="69" t="s">
        <v>34</v>
      </c>
      <c r="C60" s="59" t="s">
        <v>155</v>
      </c>
      <c r="D60" s="28" t="s">
        <v>50</v>
      </c>
      <c r="E60" s="28" t="s">
        <v>85</v>
      </c>
      <c r="F60" s="79">
        <v>241110082655925</v>
      </c>
      <c r="G60" s="91" t="s">
        <v>156</v>
      </c>
      <c r="H60" s="88">
        <v>52702047230068</v>
      </c>
      <c r="I60" s="28" t="s">
        <v>51</v>
      </c>
      <c r="J60" s="28">
        <v>50</v>
      </c>
      <c r="K60" s="16">
        <v>1748</v>
      </c>
      <c r="L60" s="16">
        <f t="shared" si="1"/>
        <v>87400</v>
      </c>
    </row>
    <row r="61" spans="1:12" x14ac:dyDescent="0.25">
      <c r="A61" s="28">
        <v>55</v>
      </c>
      <c r="B61" s="69" t="s">
        <v>34</v>
      </c>
      <c r="C61" s="59" t="s">
        <v>155</v>
      </c>
      <c r="D61" s="28" t="s">
        <v>50</v>
      </c>
      <c r="E61" s="28" t="s">
        <v>85</v>
      </c>
      <c r="F61" s="79">
        <v>241110082655974</v>
      </c>
      <c r="G61" s="92" t="s">
        <v>157</v>
      </c>
      <c r="H61" s="87">
        <v>303055063</v>
      </c>
      <c r="I61" s="28" t="s">
        <v>51</v>
      </c>
      <c r="J61" s="28">
        <v>50</v>
      </c>
      <c r="K61" s="16">
        <v>1120</v>
      </c>
      <c r="L61" s="16">
        <f t="shared" si="1"/>
        <v>56000</v>
      </c>
    </row>
    <row r="62" spans="1:12" x14ac:dyDescent="0.25">
      <c r="A62" s="28">
        <v>56</v>
      </c>
      <c r="B62" s="69" t="s">
        <v>34</v>
      </c>
      <c r="C62" s="59" t="s">
        <v>158</v>
      </c>
      <c r="D62" s="28" t="s">
        <v>50</v>
      </c>
      <c r="E62" s="28" t="s">
        <v>85</v>
      </c>
      <c r="F62" s="79">
        <v>241110082656067</v>
      </c>
      <c r="G62" s="91" t="s">
        <v>159</v>
      </c>
      <c r="H62" s="93">
        <v>307027086</v>
      </c>
      <c r="I62" s="28" t="s">
        <v>51</v>
      </c>
      <c r="J62" s="28">
        <v>50</v>
      </c>
      <c r="K62" s="16">
        <v>1515</v>
      </c>
      <c r="L62" s="16">
        <f t="shared" si="1"/>
        <v>75750</v>
      </c>
    </row>
    <row r="63" spans="1:12" x14ac:dyDescent="0.25">
      <c r="A63" s="28">
        <v>57</v>
      </c>
      <c r="B63" s="69" t="s">
        <v>34</v>
      </c>
      <c r="C63" s="57" t="s">
        <v>160</v>
      </c>
      <c r="D63" s="28" t="s">
        <v>50</v>
      </c>
      <c r="E63" s="28" t="s">
        <v>85</v>
      </c>
      <c r="F63" s="79">
        <v>241110082656337</v>
      </c>
      <c r="G63" s="91" t="s">
        <v>159</v>
      </c>
      <c r="H63" s="93">
        <v>307027086</v>
      </c>
      <c r="I63" s="28" t="s">
        <v>51</v>
      </c>
      <c r="J63" s="28">
        <v>20</v>
      </c>
      <c r="K63" s="16">
        <v>8998</v>
      </c>
      <c r="L63" s="16">
        <f t="shared" si="1"/>
        <v>179960</v>
      </c>
    </row>
    <row r="64" spans="1:12" x14ac:dyDescent="0.25">
      <c r="A64" s="28">
        <v>58</v>
      </c>
      <c r="B64" s="69" t="s">
        <v>34</v>
      </c>
      <c r="C64" s="57" t="s">
        <v>161</v>
      </c>
      <c r="D64" s="28" t="s">
        <v>50</v>
      </c>
      <c r="E64" s="28" t="s">
        <v>85</v>
      </c>
      <c r="F64" s="79">
        <v>241110082656498</v>
      </c>
      <c r="G64" s="91" t="s">
        <v>157</v>
      </c>
      <c r="H64" s="87">
        <v>303055063</v>
      </c>
      <c r="I64" s="58" t="s">
        <v>162</v>
      </c>
      <c r="J64" s="28">
        <v>7</v>
      </c>
      <c r="K64" s="16">
        <v>14000</v>
      </c>
      <c r="L64" s="16">
        <f t="shared" si="1"/>
        <v>98000</v>
      </c>
    </row>
    <row r="65" spans="1:12" x14ac:dyDescent="0.25">
      <c r="A65" s="28">
        <v>59</v>
      </c>
      <c r="B65" s="69" t="s">
        <v>34</v>
      </c>
      <c r="C65" s="57" t="s">
        <v>163</v>
      </c>
      <c r="D65" s="28" t="s">
        <v>50</v>
      </c>
      <c r="E65" s="28" t="s">
        <v>85</v>
      </c>
      <c r="F65" s="79">
        <v>241110082656570</v>
      </c>
      <c r="G65" s="94" t="s">
        <v>164</v>
      </c>
      <c r="H65" s="87">
        <v>306089114</v>
      </c>
      <c r="I65" s="28" t="s">
        <v>51</v>
      </c>
      <c r="J65" s="28">
        <v>50</v>
      </c>
      <c r="K65" s="16">
        <v>3400</v>
      </c>
      <c r="L65" s="16">
        <f t="shared" si="1"/>
        <v>170000</v>
      </c>
    </row>
    <row r="66" spans="1:12" x14ac:dyDescent="0.25">
      <c r="A66" s="28">
        <v>60</v>
      </c>
      <c r="B66" s="69" t="s">
        <v>34</v>
      </c>
      <c r="C66" s="59" t="s">
        <v>165</v>
      </c>
      <c r="D66" s="28" t="s">
        <v>50</v>
      </c>
      <c r="E66" s="28" t="s">
        <v>85</v>
      </c>
      <c r="F66" s="95">
        <v>241110082656740</v>
      </c>
      <c r="G66" s="91" t="s">
        <v>166</v>
      </c>
      <c r="H66" s="93">
        <v>308882109</v>
      </c>
      <c r="I66" s="28" t="s">
        <v>51</v>
      </c>
      <c r="J66" s="28">
        <v>10</v>
      </c>
      <c r="K66" s="16">
        <v>7700</v>
      </c>
      <c r="L66" s="16">
        <f t="shared" si="1"/>
        <v>77000</v>
      </c>
    </row>
    <row r="67" spans="1:12" x14ac:dyDescent="0.25">
      <c r="A67" s="28">
        <v>61</v>
      </c>
      <c r="B67" s="69" t="s">
        <v>34</v>
      </c>
      <c r="C67" s="59" t="s">
        <v>165</v>
      </c>
      <c r="D67" s="28" t="s">
        <v>50</v>
      </c>
      <c r="E67" s="28" t="s">
        <v>85</v>
      </c>
      <c r="F67" s="79">
        <v>241110082656882</v>
      </c>
      <c r="G67" s="91" t="s">
        <v>167</v>
      </c>
      <c r="H67" s="87">
        <v>310935928</v>
      </c>
      <c r="I67" s="28" t="s">
        <v>51</v>
      </c>
      <c r="J67" s="28">
        <v>20</v>
      </c>
      <c r="K67" s="16">
        <v>14998</v>
      </c>
      <c r="L67" s="16">
        <f t="shared" si="1"/>
        <v>299960</v>
      </c>
    </row>
    <row r="68" spans="1:12" x14ac:dyDescent="0.25">
      <c r="A68" s="28">
        <v>62</v>
      </c>
      <c r="B68" s="69" t="s">
        <v>34</v>
      </c>
      <c r="C68" s="57" t="s">
        <v>168</v>
      </c>
      <c r="D68" s="28" t="s">
        <v>50</v>
      </c>
      <c r="E68" s="28" t="s">
        <v>85</v>
      </c>
      <c r="F68" s="86">
        <v>241110082656939</v>
      </c>
      <c r="G68" s="92" t="s">
        <v>157</v>
      </c>
      <c r="H68" s="87">
        <v>303055063</v>
      </c>
      <c r="I68" s="28" t="s">
        <v>51</v>
      </c>
      <c r="J68" s="28">
        <v>30</v>
      </c>
      <c r="K68" s="16">
        <v>1876</v>
      </c>
      <c r="L68" s="16">
        <f t="shared" si="1"/>
        <v>56280</v>
      </c>
    </row>
    <row r="69" spans="1:12" x14ac:dyDescent="0.25">
      <c r="A69" s="28">
        <v>63</v>
      </c>
      <c r="B69" s="69" t="s">
        <v>34</v>
      </c>
      <c r="C69" s="59" t="s">
        <v>169</v>
      </c>
      <c r="D69" s="28" t="s">
        <v>50</v>
      </c>
      <c r="E69" s="28" t="s">
        <v>85</v>
      </c>
      <c r="F69" s="86">
        <v>241110082657240</v>
      </c>
      <c r="G69" s="91" t="s">
        <v>156</v>
      </c>
      <c r="H69" s="88">
        <v>52702047230068</v>
      </c>
      <c r="I69" s="28" t="s">
        <v>51</v>
      </c>
      <c r="J69" s="28">
        <v>15</v>
      </c>
      <c r="K69" s="16">
        <v>4998</v>
      </c>
      <c r="L69" s="16">
        <f t="shared" si="1"/>
        <v>74970</v>
      </c>
    </row>
    <row r="70" spans="1:12" x14ac:dyDescent="0.25">
      <c r="A70" s="28">
        <v>64</v>
      </c>
      <c r="B70" s="69" t="s">
        <v>34</v>
      </c>
      <c r="C70" s="57" t="s">
        <v>168</v>
      </c>
      <c r="D70" s="28" t="s">
        <v>50</v>
      </c>
      <c r="E70" s="28" t="s">
        <v>85</v>
      </c>
      <c r="F70" s="82">
        <v>241110082657285</v>
      </c>
      <c r="G70" s="96" t="s">
        <v>170</v>
      </c>
      <c r="H70" s="85">
        <v>308137384</v>
      </c>
      <c r="I70" s="28" t="s">
        <v>51</v>
      </c>
      <c r="J70" s="28">
        <v>20</v>
      </c>
      <c r="K70" s="16">
        <v>3131</v>
      </c>
      <c r="L70" s="16">
        <f t="shared" si="1"/>
        <v>62620</v>
      </c>
    </row>
    <row r="71" spans="1:12" x14ac:dyDescent="0.25">
      <c r="A71" s="28">
        <v>65</v>
      </c>
      <c r="B71" s="69" t="s">
        <v>34</v>
      </c>
      <c r="C71" s="59" t="s">
        <v>171</v>
      </c>
      <c r="D71" s="28" t="s">
        <v>50</v>
      </c>
      <c r="E71" s="28" t="s">
        <v>85</v>
      </c>
      <c r="F71" s="79">
        <v>241110082657842</v>
      </c>
      <c r="G71" s="97" t="s">
        <v>172</v>
      </c>
      <c r="H71" s="81">
        <v>308327417</v>
      </c>
      <c r="I71" s="28" t="s">
        <v>51</v>
      </c>
      <c r="J71" s="28">
        <v>30</v>
      </c>
      <c r="K71" s="16">
        <v>13000</v>
      </c>
      <c r="L71" s="16">
        <f t="shared" si="1"/>
        <v>390000</v>
      </c>
    </row>
    <row r="72" spans="1:12" x14ac:dyDescent="0.25">
      <c r="A72" s="28">
        <v>66</v>
      </c>
      <c r="B72" s="69" t="s">
        <v>34</v>
      </c>
      <c r="C72" s="98" t="s">
        <v>173</v>
      </c>
      <c r="D72" s="28" t="s">
        <v>50</v>
      </c>
      <c r="E72" s="28" t="s">
        <v>85</v>
      </c>
      <c r="F72" s="86">
        <v>241110082664509</v>
      </c>
      <c r="G72" s="91" t="s">
        <v>174</v>
      </c>
      <c r="H72" s="81">
        <v>307500432</v>
      </c>
      <c r="I72" s="28" t="s">
        <v>51</v>
      </c>
      <c r="J72" s="28">
        <v>1</v>
      </c>
      <c r="K72" s="16">
        <v>2489000</v>
      </c>
      <c r="L72" s="16">
        <f t="shared" si="1"/>
        <v>2489000</v>
      </c>
    </row>
    <row r="73" spans="1:12" ht="21" customHeight="1" x14ac:dyDescent="0.25">
      <c r="A73" s="28">
        <v>67</v>
      </c>
      <c r="B73" s="69" t="s">
        <v>34</v>
      </c>
      <c r="C73" s="57" t="s">
        <v>175</v>
      </c>
      <c r="D73" s="28" t="s">
        <v>50</v>
      </c>
      <c r="E73" s="28" t="s">
        <v>85</v>
      </c>
      <c r="F73" s="86">
        <v>241110082664619</v>
      </c>
      <c r="G73" s="99" t="s">
        <v>176</v>
      </c>
      <c r="H73" s="100">
        <v>30702830170058</v>
      </c>
      <c r="I73" s="28" t="s">
        <v>51</v>
      </c>
      <c r="J73" s="28">
        <v>5</v>
      </c>
      <c r="K73" s="16">
        <v>25000</v>
      </c>
      <c r="L73" s="16">
        <f t="shared" si="1"/>
        <v>125000</v>
      </c>
    </row>
    <row r="74" spans="1:12" x14ac:dyDescent="0.25">
      <c r="A74" s="28">
        <v>68</v>
      </c>
      <c r="B74" s="69" t="s">
        <v>34</v>
      </c>
      <c r="C74" s="59" t="s">
        <v>177</v>
      </c>
      <c r="D74" s="28" t="s">
        <v>50</v>
      </c>
      <c r="E74" s="28" t="s">
        <v>85</v>
      </c>
      <c r="F74" s="79">
        <v>241110082664727</v>
      </c>
      <c r="G74" s="91" t="s">
        <v>159</v>
      </c>
      <c r="H74" s="81">
        <v>307027086</v>
      </c>
      <c r="I74" s="28" t="s">
        <v>51</v>
      </c>
      <c r="J74" s="28">
        <v>10</v>
      </c>
      <c r="K74" s="16">
        <v>8000</v>
      </c>
      <c r="L74" s="16">
        <f t="shared" si="1"/>
        <v>80000</v>
      </c>
    </row>
    <row r="75" spans="1:12" x14ac:dyDescent="0.25">
      <c r="A75" s="28">
        <v>69</v>
      </c>
      <c r="B75" s="69" t="s">
        <v>34</v>
      </c>
      <c r="C75" s="57" t="s">
        <v>178</v>
      </c>
      <c r="D75" s="28" t="s">
        <v>50</v>
      </c>
      <c r="E75" s="28" t="s">
        <v>85</v>
      </c>
      <c r="F75" s="95">
        <v>241110082664800</v>
      </c>
      <c r="G75" s="91" t="s">
        <v>179</v>
      </c>
      <c r="H75" s="87">
        <v>309440585</v>
      </c>
      <c r="I75" s="28" t="s">
        <v>51</v>
      </c>
      <c r="J75" s="28">
        <v>10</v>
      </c>
      <c r="K75" s="16">
        <v>6810</v>
      </c>
      <c r="L75" s="16">
        <f t="shared" si="1"/>
        <v>68100</v>
      </c>
    </row>
    <row r="76" spans="1:12" x14ac:dyDescent="0.25">
      <c r="A76" s="28">
        <v>70</v>
      </c>
      <c r="B76" s="69" t="s">
        <v>34</v>
      </c>
      <c r="C76" s="57" t="s">
        <v>178</v>
      </c>
      <c r="D76" s="28" t="s">
        <v>50</v>
      </c>
      <c r="E76" s="28" t="s">
        <v>85</v>
      </c>
      <c r="F76" s="86">
        <v>241110082664848</v>
      </c>
      <c r="G76" s="92" t="s">
        <v>180</v>
      </c>
      <c r="H76" s="81">
        <v>309670807</v>
      </c>
      <c r="I76" s="28" t="s">
        <v>51</v>
      </c>
      <c r="J76" s="28">
        <v>10</v>
      </c>
      <c r="K76" s="16">
        <v>15555</v>
      </c>
      <c r="L76" s="16">
        <f t="shared" si="1"/>
        <v>155550</v>
      </c>
    </row>
    <row r="77" spans="1:12" x14ac:dyDescent="0.25">
      <c r="A77" s="28">
        <v>71</v>
      </c>
      <c r="B77" s="69" t="s">
        <v>34</v>
      </c>
      <c r="C77" s="98" t="s">
        <v>181</v>
      </c>
      <c r="D77" s="28" t="s">
        <v>50</v>
      </c>
      <c r="E77" s="28" t="s">
        <v>85</v>
      </c>
      <c r="F77" s="82">
        <v>241110082657382</v>
      </c>
      <c r="G77" s="91" t="s">
        <v>182</v>
      </c>
      <c r="H77" s="81">
        <v>304669019</v>
      </c>
      <c r="I77" s="58" t="s">
        <v>162</v>
      </c>
      <c r="J77" s="28">
        <v>1</v>
      </c>
      <c r="K77" s="16">
        <v>50000</v>
      </c>
      <c r="L77" s="16">
        <f t="shared" si="1"/>
        <v>50000</v>
      </c>
    </row>
    <row r="78" spans="1:12" x14ac:dyDescent="0.25">
      <c r="A78" s="28">
        <v>72</v>
      </c>
      <c r="B78" s="69" t="s">
        <v>34</v>
      </c>
      <c r="C78" s="57" t="s">
        <v>163</v>
      </c>
      <c r="D78" s="28" t="s">
        <v>50</v>
      </c>
      <c r="E78" s="28" t="s">
        <v>85</v>
      </c>
      <c r="F78" s="79">
        <v>241110082665171</v>
      </c>
      <c r="G78" s="92" t="s">
        <v>183</v>
      </c>
      <c r="H78" s="56">
        <v>30301920171870</v>
      </c>
      <c r="I78" s="58" t="s">
        <v>162</v>
      </c>
      <c r="J78" s="28">
        <v>5</v>
      </c>
      <c r="K78" s="16">
        <v>30000</v>
      </c>
      <c r="L78" s="16">
        <f t="shared" si="1"/>
        <v>150000</v>
      </c>
    </row>
    <row r="79" spans="1:12" x14ac:dyDescent="0.25">
      <c r="A79" s="28">
        <v>73</v>
      </c>
      <c r="B79" s="69" t="s">
        <v>34</v>
      </c>
      <c r="C79" s="59" t="s">
        <v>184</v>
      </c>
      <c r="D79" s="28" t="s">
        <v>50</v>
      </c>
      <c r="E79" s="28" t="s">
        <v>85</v>
      </c>
      <c r="F79" s="95">
        <v>241110082664935</v>
      </c>
      <c r="G79" s="91" t="s">
        <v>185</v>
      </c>
      <c r="H79" s="85">
        <v>305646687</v>
      </c>
      <c r="I79" s="28" t="s">
        <v>186</v>
      </c>
      <c r="J79" s="28">
        <v>10</v>
      </c>
      <c r="K79" s="16">
        <v>8000</v>
      </c>
      <c r="L79" s="16">
        <f t="shared" si="1"/>
        <v>80000</v>
      </c>
    </row>
    <row r="80" spans="1:12" ht="45.6" customHeight="1" x14ac:dyDescent="0.3">
      <c r="A80" s="28">
        <v>74</v>
      </c>
      <c r="B80" s="69" t="s">
        <v>34</v>
      </c>
      <c r="C80" s="55" t="s">
        <v>68</v>
      </c>
      <c r="D80" s="28" t="s">
        <v>48</v>
      </c>
      <c r="E80" s="28" t="s">
        <v>52</v>
      </c>
      <c r="F80" s="88">
        <v>241100102547441</v>
      </c>
      <c r="G80" s="60" t="s">
        <v>69</v>
      </c>
      <c r="H80" s="61" t="s">
        <v>70</v>
      </c>
      <c r="I80" s="28" t="s">
        <v>71</v>
      </c>
      <c r="J80" s="28">
        <v>12</v>
      </c>
      <c r="K80" s="16">
        <v>10266000</v>
      </c>
      <c r="L80" s="16">
        <f t="shared" si="1"/>
        <v>123192000</v>
      </c>
    </row>
    <row r="81" spans="1:12" ht="45" customHeight="1" x14ac:dyDescent="0.3">
      <c r="A81" s="28">
        <v>75</v>
      </c>
      <c r="B81" s="69" t="s">
        <v>34</v>
      </c>
      <c r="C81" s="55" t="s">
        <v>68</v>
      </c>
      <c r="D81" s="28" t="s">
        <v>48</v>
      </c>
      <c r="E81" s="28" t="s">
        <v>52</v>
      </c>
      <c r="F81" s="101">
        <v>241100102547507</v>
      </c>
      <c r="G81" s="60" t="s">
        <v>69</v>
      </c>
      <c r="H81" s="61" t="s">
        <v>70</v>
      </c>
      <c r="I81" s="28" t="s">
        <v>71</v>
      </c>
      <c r="J81" s="28">
        <v>12</v>
      </c>
      <c r="K81" s="16">
        <v>3773000</v>
      </c>
      <c r="L81" s="16">
        <f t="shared" si="1"/>
        <v>45276000</v>
      </c>
    </row>
    <row r="82" spans="1:12" ht="15" customHeight="1" x14ac:dyDescent="0.3">
      <c r="A82" s="133">
        <v>76</v>
      </c>
      <c r="B82" s="133" t="s">
        <v>34</v>
      </c>
      <c r="C82" s="140" t="s">
        <v>187</v>
      </c>
      <c r="D82" s="133" t="s">
        <v>48</v>
      </c>
      <c r="E82" s="133" t="s">
        <v>49</v>
      </c>
      <c r="F82" s="138">
        <v>241100422873442</v>
      </c>
      <c r="G82" s="143" t="s">
        <v>76</v>
      </c>
      <c r="H82" s="133" t="s">
        <v>77</v>
      </c>
      <c r="I82" s="133" t="s">
        <v>188</v>
      </c>
      <c r="J82" s="16">
        <v>4538</v>
      </c>
      <c r="K82" s="16">
        <v>6900</v>
      </c>
      <c r="L82" s="16">
        <f t="shared" si="1"/>
        <v>31312200</v>
      </c>
    </row>
    <row r="83" spans="1:12" x14ac:dyDescent="0.3">
      <c r="A83" s="134"/>
      <c r="B83" s="134"/>
      <c r="C83" s="141"/>
      <c r="D83" s="142"/>
      <c r="E83" s="134"/>
      <c r="F83" s="139"/>
      <c r="G83" s="144"/>
      <c r="H83" s="134"/>
      <c r="I83" s="134"/>
      <c r="J83" s="62">
        <v>2981</v>
      </c>
      <c r="K83" s="16">
        <v>10500</v>
      </c>
      <c r="L83" s="16">
        <f t="shared" si="1"/>
        <v>31300500</v>
      </c>
    </row>
    <row r="84" spans="1:12" ht="24.75" customHeight="1" x14ac:dyDescent="0.25">
      <c r="A84" s="28">
        <v>77</v>
      </c>
      <c r="B84" s="69" t="s">
        <v>34</v>
      </c>
      <c r="C84" s="71" t="s">
        <v>127</v>
      </c>
      <c r="D84" s="28" t="s">
        <v>50</v>
      </c>
      <c r="E84" s="28" t="s">
        <v>85</v>
      </c>
      <c r="F84" s="102">
        <v>241110082770228</v>
      </c>
      <c r="G84" s="75" t="s">
        <v>151</v>
      </c>
      <c r="H84" s="28">
        <v>303014675</v>
      </c>
      <c r="I84" s="28" t="s">
        <v>51</v>
      </c>
      <c r="J84" s="28">
        <v>500</v>
      </c>
      <c r="K84" s="16">
        <v>34000</v>
      </c>
      <c r="L84" s="16">
        <f t="shared" si="1"/>
        <v>17000000</v>
      </c>
    </row>
    <row r="85" spans="1:12" ht="27.6" x14ac:dyDescent="0.25">
      <c r="A85" s="28">
        <v>78</v>
      </c>
      <c r="B85" s="69" t="s">
        <v>34</v>
      </c>
      <c r="C85" s="55" t="s">
        <v>128</v>
      </c>
      <c r="D85" s="28" t="s">
        <v>50</v>
      </c>
      <c r="E85" s="24" t="s">
        <v>49</v>
      </c>
      <c r="F85" s="102">
        <v>241100453002501</v>
      </c>
      <c r="G85" s="45" t="s">
        <v>101</v>
      </c>
      <c r="H85" s="79">
        <v>32508530020013</v>
      </c>
      <c r="I85" s="28" t="s">
        <v>71</v>
      </c>
      <c r="J85" s="28">
        <v>1</v>
      </c>
      <c r="K85" s="16">
        <v>5476000</v>
      </c>
      <c r="L85" s="16">
        <f t="shared" si="1"/>
        <v>5476000</v>
      </c>
    </row>
    <row r="86" spans="1:12" x14ac:dyDescent="0.25">
      <c r="A86" s="28">
        <v>79</v>
      </c>
      <c r="B86" s="69" t="s">
        <v>34</v>
      </c>
      <c r="C86" s="55" t="s">
        <v>189</v>
      </c>
      <c r="D86" s="28" t="s">
        <v>50</v>
      </c>
      <c r="E86" s="28" t="s">
        <v>85</v>
      </c>
      <c r="F86" s="101">
        <v>241110082799627</v>
      </c>
      <c r="G86" s="87" t="s">
        <v>190</v>
      </c>
      <c r="H86" s="93">
        <v>305477185</v>
      </c>
      <c r="I86" s="28" t="s">
        <v>191</v>
      </c>
      <c r="J86" s="28">
        <v>190</v>
      </c>
      <c r="K86" s="16">
        <v>9000</v>
      </c>
      <c r="L86" s="16">
        <f t="shared" si="1"/>
        <v>1710000</v>
      </c>
    </row>
    <row r="87" spans="1:12" ht="27.6" x14ac:dyDescent="0.3">
      <c r="A87" s="28">
        <v>80</v>
      </c>
      <c r="B87" s="69" t="s">
        <v>34</v>
      </c>
      <c r="C87" s="55" t="s">
        <v>128</v>
      </c>
      <c r="D87" s="28" t="s">
        <v>50</v>
      </c>
      <c r="E87" s="24" t="s">
        <v>49</v>
      </c>
      <c r="F87" s="88">
        <v>241100453012732</v>
      </c>
      <c r="G87" s="45" t="s">
        <v>114</v>
      </c>
      <c r="H87" s="61" t="s">
        <v>115</v>
      </c>
      <c r="I87" s="28" t="s">
        <v>71</v>
      </c>
      <c r="J87" s="28">
        <v>1</v>
      </c>
      <c r="K87" s="16">
        <v>11780000</v>
      </c>
      <c r="L87" s="16">
        <f t="shared" si="1"/>
        <v>11780000</v>
      </c>
    </row>
    <row r="88" spans="1:12" ht="20.25" customHeight="1" x14ac:dyDescent="0.25">
      <c r="A88" s="28">
        <v>81</v>
      </c>
      <c r="B88" s="69" t="s">
        <v>34</v>
      </c>
      <c r="C88" s="63" t="s">
        <v>87</v>
      </c>
      <c r="D88" s="28" t="s">
        <v>50</v>
      </c>
      <c r="E88" s="28" t="s">
        <v>85</v>
      </c>
      <c r="F88" s="100">
        <v>241110082821042</v>
      </c>
      <c r="G88" s="87" t="s">
        <v>192</v>
      </c>
      <c r="H88" s="93">
        <v>304443940</v>
      </c>
      <c r="I88" s="28" t="s">
        <v>71</v>
      </c>
      <c r="J88" s="28">
        <v>1</v>
      </c>
      <c r="K88" s="16">
        <v>615000</v>
      </c>
      <c r="L88" s="16">
        <f t="shared" si="1"/>
        <v>615000</v>
      </c>
    </row>
    <row r="89" spans="1:12" x14ac:dyDescent="0.3">
      <c r="A89" s="133">
        <v>82</v>
      </c>
      <c r="B89" s="133" t="s">
        <v>34</v>
      </c>
      <c r="C89" s="136" t="s">
        <v>64</v>
      </c>
      <c r="D89" s="133" t="s">
        <v>50</v>
      </c>
      <c r="E89" s="133" t="s">
        <v>52</v>
      </c>
      <c r="F89" s="138">
        <v>241100103037744</v>
      </c>
      <c r="G89" s="133" t="s">
        <v>103</v>
      </c>
      <c r="H89" s="133" t="s">
        <v>104</v>
      </c>
      <c r="I89" s="133" t="s">
        <v>65</v>
      </c>
      <c r="J89" s="28">
        <v>2800</v>
      </c>
      <c r="K89" s="16">
        <v>121800</v>
      </c>
      <c r="L89" s="16">
        <f t="shared" si="1"/>
        <v>341040000</v>
      </c>
    </row>
    <row r="90" spans="1:12" x14ac:dyDescent="0.3">
      <c r="A90" s="134"/>
      <c r="B90" s="134"/>
      <c r="C90" s="137"/>
      <c r="D90" s="134"/>
      <c r="E90" s="134"/>
      <c r="F90" s="139"/>
      <c r="G90" s="134"/>
      <c r="H90" s="134"/>
      <c r="I90" s="134"/>
      <c r="J90" s="28">
        <v>2800</v>
      </c>
      <c r="K90" s="16">
        <v>101500</v>
      </c>
      <c r="L90" s="16">
        <f t="shared" si="1"/>
        <v>284200000</v>
      </c>
    </row>
    <row r="91" spans="1:12" x14ac:dyDescent="0.25">
      <c r="A91" s="28">
        <v>83</v>
      </c>
      <c r="B91" s="69" t="s">
        <v>34</v>
      </c>
      <c r="C91" s="63" t="s">
        <v>87</v>
      </c>
      <c r="D91" s="28" t="s">
        <v>50</v>
      </c>
      <c r="E91" s="28" t="s">
        <v>85</v>
      </c>
      <c r="F91" s="101">
        <v>241110082841141</v>
      </c>
      <c r="G91" s="103" t="s">
        <v>192</v>
      </c>
      <c r="H91" s="87">
        <v>304443940</v>
      </c>
      <c r="I91" s="28" t="s">
        <v>71</v>
      </c>
      <c r="J91" s="28">
        <v>1</v>
      </c>
      <c r="K91" s="16">
        <v>680000</v>
      </c>
      <c r="L91" s="16">
        <f t="shared" si="1"/>
        <v>680000</v>
      </c>
    </row>
    <row r="92" spans="1:12" x14ac:dyDescent="0.25">
      <c r="A92" s="28">
        <v>84</v>
      </c>
      <c r="B92" s="69" t="s">
        <v>34</v>
      </c>
      <c r="C92" s="55" t="s">
        <v>134</v>
      </c>
      <c r="D92" s="28" t="s">
        <v>50</v>
      </c>
      <c r="E92" s="24" t="s">
        <v>49</v>
      </c>
      <c r="F92" s="88">
        <v>241100243062028</v>
      </c>
      <c r="G92" s="92" t="s">
        <v>193</v>
      </c>
      <c r="H92" s="104">
        <v>203366731</v>
      </c>
      <c r="I92" s="28" t="s">
        <v>71</v>
      </c>
      <c r="J92" s="28">
        <v>1</v>
      </c>
      <c r="K92" s="16">
        <v>245000</v>
      </c>
      <c r="L92" s="16">
        <f t="shared" si="1"/>
        <v>245000</v>
      </c>
    </row>
    <row r="93" spans="1:12" x14ac:dyDescent="0.25">
      <c r="A93" s="28">
        <v>85</v>
      </c>
      <c r="B93" s="28" t="s">
        <v>34</v>
      </c>
      <c r="C93" s="55" t="s">
        <v>194</v>
      </c>
      <c r="D93" s="28" t="s">
        <v>195</v>
      </c>
      <c r="E93" s="24" t="s">
        <v>49</v>
      </c>
      <c r="F93" s="88">
        <v>241100372986025</v>
      </c>
      <c r="G93" s="105" t="s">
        <v>196</v>
      </c>
      <c r="H93" s="104">
        <v>307281137</v>
      </c>
      <c r="I93" s="28" t="s">
        <v>71</v>
      </c>
      <c r="J93" s="28">
        <v>1</v>
      </c>
      <c r="K93" s="16">
        <v>737000</v>
      </c>
      <c r="L93" s="16">
        <f t="shared" si="1"/>
        <v>737000</v>
      </c>
    </row>
    <row r="94" spans="1:12" ht="27.6" x14ac:dyDescent="0.3">
      <c r="A94" s="28">
        <v>86</v>
      </c>
      <c r="B94" s="69" t="s">
        <v>35</v>
      </c>
      <c r="C94" s="55" t="s">
        <v>128</v>
      </c>
      <c r="D94" s="28" t="s">
        <v>195</v>
      </c>
      <c r="E94" s="24" t="s">
        <v>49</v>
      </c>
      <c r="F94" s="88">
        <v>241100453320198</v>
      </c>
      <c r="G94" s="45" t="s">
        <v>114</v>
      </c>
      <c r="H94" s="61">
        <v>32102850040029</v>
      </c>
      <c r="I94" s="28" t="s">
        <v>71</v>
      </c>
      <c r="J94" s="28">
        <v>1</v>
      </c>
      <c r="K94" s="64">
        <v>4935000</v>
      </c>
      <c r="L94" s="16">
        <f t="shared" si="1"/>
        <v>4935000</v>
      </c>
    </row>
    <row r="95" spans="1:12" ht="27.6" x14ac:dyDescent="0.3">
      <c r="A95" s="28">
        <v>87</v>
      </c>
      <c r="B95" s="69" t="s">
        <v>35</v>
      </c>
      <c r="C95" s="55" t="s">
        <v>79</v>
      </c>
      <c r="D95" s="28" t="s">
        <v>50</v>
      </c>
      <c r="E95" s="28" t="s">
        <v>52</v>
      </c>
      <c r="F95" s="106">
        <v>241100243331818</v>
      </c>
      <c r="G95" s="107" t="s">
        <v>202</v>
      </c>
      <c r="H95" s="108" t="s">
        <v>113</v>
      </c>
      <c r="I95" s="28" t="s">
        <v>71</v>
      </c>
      <c r="J95" s="28">
        <v>1</v>
      </c>
      <c r="K95" s="109">
        <v>167900</v>
      </c>
      <c r="L95" s="110">
        <v>167900</v>
      </c>
    </row>
    <row r="96" spans="1:12" ht="27.6" x14ac:dyDescent="0.3">
      <c r="A96" s="28">
        <v>88</v>
      </c>
      <c r="B96" s="69" t="s">
        <v>35</v>
      </c>
      <c r="C96" s="55" t="s">
        <v>203</v>
      </c>
      <c r="D96" s="28" t="s">
        <v>50</v>
      </c>
      <c r="E96" s="28" t="s">
        <v>85</v>
      </c>
      <c r="F96" s="106">
        <v>241110083085044</v>
      </c>
      <c r="G96" s="107" t="s">
        <v>204</v>
      </c>
      <c r="H96" s="108" t="s">
        <v>121</v>
      </c>
      <c r="I96" s="28" t="s">
        <v>71</v>
      </c>
      <c r="J96" s="65">
        <f>+L96/K96</f>
        <v>320</v>
      </c>
      <c r="K96" s="64">
        <v>51000</v>
      </c>
      <c r="L96" s="110">
        <v>16320000</v>
      </c>
    </row>
    <row r="97" spans="1:12" x14ac:dyDescent="0.3">
      <c r="A97" s="28">
        <v>89</v>
      </c>
      <c r="B97" s="69" t="s">
        <v>35</v>
      </c>
      <c r="C97" s="55" t="s">
        <v>205</v>
      </c>
      <c r="D97" s="28" t="s">
        <v>50</v>
      </c>
      <c r="E97" s="14" t="s">
        <v>206</v>
      </c>
      <c r="F97" s="106">
        <v>24110012386163</v>
      </c>
      <c r="G97" s="107" t="s">
        <v>207</v>
      </c>
      <c r="H97" s="108" t="s">
        <v>208</v>
      </c>
      <c r="I97" s="28" t="s">
        <v>71</v>
      </c>
      <c r="J97" s="28">
        <v>600</v>
      </c>
      <c r="K97" s="64">
        <f>+L97/J97</f>
        <v>246400</v>
      </c>
      <c r="L97" s="110">
        <v>147840000</v>
      </c>
    </row>
    <row r="98" spans="1:12" ht="27.6" x14ac:dyDescent="0.3">
      <c r="A98" s="28">
        <v>90</v>
      </c>
      <c r="B98" s="69" t="s">
        <v>35</v>
      </c>
      <c r="C98" s="55" t="s">
        <v>203</v>
      </c>
      <c r="D98" s="28" t="s">
        <v>50</v>
      </c>
      <c r="E98" s="28" t="s">
        <v>85</v>
      </c>
      <c r="F98" s="106">
        <v>241110083085049</v>
      </c>
      <c r="G98" s="107" t="s">
        <v>204</v>
      </c>
      <c r="H98" s="108" t="s">
        <v>121</v>
      </c>
      <c r="I98" s="28" t="s">
        <v>71</v>
      </c>
      <c r="J98" s="65">
        <f>+L98/K98</f>
        <v>320</v>
      </c>
      <c r="K98" s="64">
        <v>51000</v>
      </c>
      <c r="L98" s="110">
        <v>16320000</v>
      </c>
    </row>
    <row r="99" spans="1:12" x14ac:dyDescent="0.3">
      <c r="A99" s="28">
        <v>91</v>
      </c>
      <c r="B99" s="69" t="s">
        <v>35</v>
      </c>
      <c r="C99" s="55" t="s">
        <v>79</v>
      </c>
      <c r="D99" s="28" t="s">
        <v>50</v>
      </c>
      <c r="E99" s="28" t="s">
        <v>49</v>
      </c>
      <c r="F99" s="106">
        <v>241100243194933</v>
      </c>
      <c r="G99" s="107" t="s">
        <v>202</v>
      </c>
      <c r="H99" s="108" t="s">
        <v>113</v>
      </c>
      <c r="I99" s="28" t="s">
        <v>71</v>
      </c>
      <c r="J99" s="28">
        <v>1</v>
      </c>
      <c r="K99" s="110">
        <v>167900</v>
      </c>
      <c r="L99" s="110">
        <v>167900</v>
      </c>
    </row>
    <row r="100" spans="1:12" x14ac:dyDescent="0.3">
      <c r="A100" s="28">
        <v>92</v>
      </c>
      <c r="B100" s="69" t="s">
        <v>35</v>
      </c>
      <c r="C100" s="55" t="s">
        <v>209</v>
      </c>
      <c r="D100" s="28" t="s">
        <v>50</v>
      </c>
      <c r="E100" s="28" t="s">
        <v>49</v>
      </c>
      <c r="F100" s="106">
        <v>241100323285750</v>
      </c>
      <c r="G100" s="107" t="s">
        <v>210</v>
      </c>
      <c r="H100" s="108" t="s">
        <v>211</v>
      </c>
      <c r="I100" s="28" t="s">
        <v>71</v>
      </c>
      <c r="J100" s="28">
        <v>1</v>
      </c>
      <c r="K100" s="110">
        <v>6604070</v>
      </c>
      <c r="L100" s="110">
        <v>6604070</v>
      </c>
    </row>
    <row r="101" spans="1:12" x14ac:dyDescent="0.3">
      <c r="A101" s="28">
        <v>93</v>
      </c>
      <c r="B101" s="69" t="s">
        <v>35</v>
      </c>
      <c r="C101" s="55" t="s">
        <v>212</v>
      </c>
      <c r="D101" s="28" t="s">
        <v>50</v>
      </c>
      <c r="E101" s="28" t="s">
        <v>49</v>
      </c>
      <c r="F101" s="106">
        <v>241100143285678</v>
      </c>
      <c r="G101" s="107" t="s">
        <v>213</v>
      </c>
      <c r="H101" s="108" t="s">
        <v>214</v>
      </c>
      <c r="I101" s="28" t="s">
        <v>71</v>
      </c>
      <c r="J101" s="28">
        <v>1</v>
      </c>
      <c r="K101" s="110">
        <v>5700000</v>
      </c>
      <c r="L101" s="110">
        <v>5700000</v>
      </c>
    </row>
    <row r="102" spans="1:12" x14ac:dyDescent="0.3">
      <c r="A102" s="28">
        <v>94</v>
      </c>
      <c r="B102" s="69" t="s">
        <v>35</v>
      </c>
      <c r="C102" s="55" t="s">
        <v>215</v>
      </c>
      <c r="D102" s="28" t="s">
        <v>50</v>
      </c>
      <c r="E102" s="28" t="s">
        <v>85</v>
      </c>
      <c r="F102" s="106">
        <v>241110083060172</v>
      </c>
      <c r="G102" s="107" t="s">
        <v>216</v>
      </c>
      <c r="H102" s="108" t="s">
        <v>217</v>
      </c>
      <c r="I102" s="28" t="s">
        <v>71</v>
      </c>
      <c r="J102" s="28">
        <v>1</v>
      </c>
      <c r="K102" s="110">
        <v>175000</v>
      </c>
      <c r="L102" s="110">
        <v>175000</v>
      </c>
    </row>
    <row r="103" spans="1:12" x14ac:dyDescent="0.3">
      <c r="A103" s="28">
        <v>95</v>
      </c>
      <c r="B103" s="69" t="s">
        <v>35</v>
      </c>
      <c r="C103" s="55" t="s">
        <v>218</v>
      </c>
      <c r="D103" s="28" t="s">
        <v>50</v>
      </c>
      <c r="E103" s="28" t="s">
        <v>85</v>
      </c>
      <c r="F103" s="106">
        <v>241110083036170</v>
      </c>
      <c r="G103" s="107" t="s">
        <v>219</v>
      </c>
      <c r="H103" s="108" t="s">
        <v>220</v>
      </c>
      <c r="I103" s="28" t="s">
        <v>71</v>
      </c>
      <c r="J103" s="28">
        <v>1</v>
      </c>
      <c r="K103" s="110">
        <v>950000</v>
      </c>
      <c r="L103" s="110">
        <v>950000</v>
      </c>
    </row>
    <row r="104" spans="1:12" x14ac:dyDescent="0.3">
      <c r="A104" s="28">
        <v>96</v>
      </c>
      <c r="B104" s="69" t="s">
        <v>35</v>
      </c>
      <c r="C104" s="55" t="s">
        <v>105</v>
      </c>
      <c r="D104" s="28" t="s">
        <v>50</v>
      </c>
      <c r="E104" s="28" t="s">
        <v>85</v>
      </c>
      <c r="F104" s="106">
        <v>241110083022567</v>
      </c>
      <c r="G104" s="107" t="s">
        <v>221</v>
      </c>
      <c r="H104" s="108" t="s">
        <v>222</v>
      </c>
      <c r="I104" s="28" t="s">
        <v>71</v>
      </c>
      <c r="J104" s="65">
        <f>+L104/K104</f>
        <v>50</v>
      </c>
      <c r="K104" s="110">
        <v>37950</v>
      </c>
      <c r="L104" s="110">
        <v>1897500</v>
      </c>
    </row>
    <row r="105" spans="1:12" ht="27.6" x14ac:dyDescent="0.3">
      <c r="A105" s="28">
        <v>97</v>
      </c>
      <c r="B105" s="69" t="s">
        <v>35</v>
      </c>
      <c r="C105" s="55" t="s">
        <v>128</v>
      </c>
      <c r="D105" s="28" t="s">
        <v>50</v>
      </c>
      <c r="E105" s="28" t="s">
        <v>49</v>
      </c>
      <c r="F105" s="106">
        <v>241100453220988</v>
      </c>
      <c r="G105" s="107" t="s">
        <v>223</v>
      </c>
      <c r="H105" s="108" t="s">
        <v>102</v>
      </c>
      <c r="I105" s="28" t="s">
        <v>71</v>
      </c>
      <c r="J105" s="28">
        <v>1</v>
      </c>
      <c r="K105" s="110">
        <v>5478600</v>
      </c>
      <c r="L105" s="110">
        <v>5478600</v>
      </c>
    </row>
    <row r="106" spans="1:12" ht="27.6" x14ac:dyDescent="0.3">
      <c r="A106" s="28">
        <v>98</v>
      </c>
      <c r="B106" s="69" t="s">
        <v>35</v>
      </c>
      <c r="C106" s="55" t="s">
        <v>128</v>
      </c>
      <c r="D106" s="28" t="s">
        <v>50</v>
      </c>
      <c r="E106" s="28" t="s">
        <v>52</v>
      </c>
      <c r="F106" s="106">
        <v>241100143199220</v>
      </c>
      <c r="G106" s="107" t="s">
        <v>202</v>
      </c>
      <c r="H106" s="108" t="s">
        <v>113</v>
      </c>
      <c r="I106" s="28" t="s">
        <v>71</v>
      </c>
      <c r="J106" s="28">
        <v>1</v>
      </c>
      <c r="K106" s="110">
        <v>408142</v>
      </c>
      <c r="L106" s="110">
        <v>408142</v>
      </c>
    </row>
    <row r="107" spans="1:12" ht="27.6" x14ac:dyDescent="0.3">
      <c r="A107" s="28">
        <v>99</v>
      </c>
      <c r="B107" s="69" t="s">
        <v>35</v>
      </c>
      <c r="C107" s="55" t="s">
        <v>128</v>
      </c>
      <c r="D107" s="28" t="s">
        <v>50</v>
      </c>
      <c r="E107" s="28" t="s">
        <v>49</v>
      </c>
      <c r="F107" s="106">
        <v>241100453180831</v>
      </c>
      <c r="G107" s="107" t="s">
        <v>223</v>
      </c>
      <c r="H107" s="108" t="s">
        <v>102</v>
      </c>
      <c r="I107" s="28" t="s">
        <v>71</v>
      </c>
      <c r="J107" s="28">
        <v>1</v>
      </c>
      <c r="K107" s="110">
        <v>2381500</v>
      </c>
      <c r="L107" s="110">
        <v>2381500</v>
      </c>
    </row>
    <row r="108" spans="1:12" ht="27.6" x14ac:dyDescent="0.3">
      <c r="A108" s="28">
        <v>100</v>
      </c>
      <c r="B108" s="69" t="s">
        <v>35</v>
      </c>
      <c r="C108" s="55" t="s">
        <v>224</v>
      </c>
      <c r="D108" s="28" t="s">
        <v>50</v>
      </c>
      <c r="E108" s="28" t="s">
        <v>52</v>
      </c>
      <c r="F108" s="106">
        <v>241100103179574</v>
      </c>
      <c r="G108" s="107" t="s">
        <v>225</v>
      </c>
      <c r="H108" s="108" t="s">
        <v>226</v>
      </c>
      <c r="I108" s="28" t="s">
        <v>71</v>
      </c>
      <c r="J108" s="28">
        <v>1</v>
      </c>
      <c r="K108" s="110">
        <v>740925</v>
      </c>
      <c r="L108" s="110">
        <v>740925</v>
      </c>
    </row>
    <row r="109" spans="1:12" ht="27.6" x14ac:dyDescent="0.3">
      <c r="A109" s="28">
        <v>101</v>
      </c>
      <c r="B109" s="69" t="s">
        <v>35</v>
      </c>
      <c r="C109" s="55" t="s">
        <v>203</v>
      </c>
      <c r="D109" s="28" t="s">
        <v>50</v>
      </c>
      <c r="E109" s="28" t="s">
        <v>85</v>
      </c>
      <c r="F109" s="106">
        <v>241110082953792</v>
      </c>
      <c r="G109" s="107" t="s">
        <v>204</v>
      </c>
      <c r="H109" s="108" t="s">
        <v>121</v>
      </c>
      <c r="I109" s="28" t="s">
        <v>71</v>
      </c>
      <c r="J109" s="65">
        <f>+L109/K109</f>
        <v>500</v>
      </c>
      <c r="K109" s="64">
        <v>34000</v>
      </c>
      <c r="L109" s="110">
        <v>17000000</v>
      </c>
    </row>
    <row r="110" spans="1:12" ht="27.6" x14ac:dyDescent="0.3">
      <c r="A110" s="28">
        <v>102</v>
      </c>
      <c r="B110" s="69" t="s">
        <v>35</v>
      </c>
      <c r="C110" s="55" t="s">
        <v>203</v>
      </c>
      <c r="D110" s="28" t="s">
        <v>50</v>
      </c>
      <c r="E110" s="28" t="s">
        <v>85</v>
      </c>
      <c r="F110" s="106">
        <v>241110082953814</v>
      </c>
      <c r="G110" s="107" t="s">
        <v>204</v>
      </c>
      <c r="H110" s="108" t="s">
        <v>121</v>
      </c>
      <c r="I110" s="28" t="s">
        <v>71</v>
      </c>
      <c r="J110" s="65">
        <f>+L110/K110</f>
        <v>330</v>
      </c>
      <c r="K110" s="64">
        <v>51000</v>
      </c>
      <c r="L110" s="110">
        <v>16830000</v>
      </c>
    </row>
    <row r="111" spans="1:12" ht="27.6" x14ac:dyDescent="0.3">
      <c r="A111" s="28">
        <v>103</v>
      </c>
      <c r="B111" s="69" t="s">
        <v>35</v>
      </c>
      <c r="C111" s="55" t="s">
        <v>79</v>
      </c>
      <c r="D111" s="28" t="s">
        <v>50</v>
      </c>
      <c r="E111" s="28" t="s">
        <v>52</v>
      </c>
      <c r="F111" s="106">
        <v>241100143172493</v>
      </c>
      <c r="G111" s="107" t="s">
        <v>227</v>
      </c>
      <c r="H111" s="108" t="s">
        <v>81</v>
      </c>
      <c r="I111" s="28" t="s">
        <v>71</v>
      </c>
      <c r="J111" s="65">
        <f>+L111/K111</f>
        <v>1</v>
      </c>
      <c r="K111" s="110">
        <v>299520</v>
      </c>
      <c r="L111" s="110">
        <v>299520</v>
      </c>
    </row>
    <row r="112" spans="1:12" x14ac:dyDescent="0.3">
      <c r="A112" s="28">
        <v>104</v>
      </c>
      <c r="B112" s="69" t="s">
        <v>35</v>
      </c>
      <c r="C112" s="55" t="s">
        <v>228</v>
      </c>
      <c r="D112" s="28" t="s">
        <v>50</v>
      </c>
      <c r="E112" s="28" t="s">
        <v>85</v>
      </c>
      <c r="F112" s="106">
        <v>241110082935290</v>
      </c>
      <c r="G112" s="107" t="s">
        <v>229</v>
      </c>
      <c r="H112" s="108">
        <v>33101730580065</v>
      </c>
      <c r="I112" s="28" t="s">
        <v>71</v>
      </c>
      <c r="J112" s="28">
        <v>2</v>
      </c>
      <c r="K112" s="64">
        <f>+L112/J112</f>
        <v>4948999</v>
      </c>
      <c r="L112" s="110">
        <v>9897998</v>
      </c>
    </row>
    <row r="113" spans="1:12" x14ac:dyDescent="0.3">
      <c r="A113" s="28">
        <v>105</v>
      </c>
      <c r="B113" s="69" t="s">
        <v>35</v>
      </c>
      <c r="C113" s="55" t="s">
        <v>231</v>
      </c>
      <c r="D113" s="28" t="s">
        <v>50</v>
      </c>
      <c r="F113" s="106">
        <v>24110012371655</v>
      </c>
      <c r="G113" s="107" t="s">
        <v>232</v>
      </c>
      <c r="H113" s="108" t="s">
        <v>233</v>
      </c>
      <c r="I113" s="28" t="s">
        <v>71</v>
      </c>
      <c r="J113" s="28">
        <f>+L113/K113</f>
        <v>5000</v>
      </c>
      <c r="K113" s="64">
        <v>115000</v>
      </c>
      <c r="L113" s="110">
        <v>575000000</v>
      </c>
    </row>
    <row r="114" spans="1:12" ht="27.6" x14ac:dyDescent="0.3">
      <c r="A114" s="28">
        <v>106</v>
      </c>
      <c r="B114" s="69" t="s">
        <v>35</v>
      </c>
      <c r="C114" s="55" t="s">
        <v>203</v>
      </c>
      <c r="D114" s="28" t="s">
        <v>50</v>
      </c>
      <c r="E114" s="28" t="s">
        <v>85</v>
      </c>
      <c r="F114" s="106">
        <v>241110082903720</v>
      </c>
      <c r="G114" s="107" t="s">
        <v>204</v>
      </c>
      <c r="H114" s="108" t="s">
        <v>121</v>
      </c>
      <c r="I114" s="28" t="s">
        <v>71</v>
      </c>
      <c r="J114" s="65">
        <f>+L114/K114</f>
        <v>500</v>
      </c>
      <c r="K114" s="64">
        <v>34000</v>
      </c>
      <c r="L114" s="110">
        <v>17000000</v>
      </c>
    </row>
    <row r="115" spans="1:12" x14ac:dyDescent="0.3">
      <c r="A115" s="28">
        <v>107</v>
      </c>
      <c r="B115" s="69" t="s">
        <v>35</v>
      </c>
      <c r="C115" s="55" t="s">
        <v>155</v>
      </c>
      <c r="D115" s="28" t="s">
        <v>50</v>
      </c>
      <c r="E115" s="28" t="s">
        <v>85</v>
      </c>
      <c r="F115" s="106">
        <v>241110082655925</v>
      </c>
      <c r="G115" s="107" t="s">
        <v>234</v>
      </c>
      <c r="H115" s="108" t="s">
        <v>235</v>
      </c>
      <c r="I115" s="28" t="s">
        <v>71</v>
      </c>
      <c r="J115" s="65">
        <f>+L115/K115</f>
        <v>50</v>
      </c>
      <c r="K115" s="110">
        <v>1748</v>
      </c>
      <c r="L115" s="110">
        <v>87400</v>
      </c>
    </row>
    <row r="116" spans="1:12" x14ac:dyDescent="0.3">
      <c r="A116" s="28">
        <v>108</v>
      </c>
      <c r="B116" s="69" t="s">
        <v>35</v>
      </c>
      <c r="C116" s="55" t="s">
        <v>155</v>
      </c>
      <c r="D116" s="28" t="s">
        <v>50</v>
      </c>
      <c r="E116" s="28" t="s">
        <v>85</v>
      </c>
      <c r="F116" s="106">
        <v>241110082655848</v>
      </c>
      <c r="G116" s="107" t="s">
        <v>234</v>
      </c>
      <c r="H116" s="108" t="s">
        <v>235</v>
      </c>
      <c r="I116" s="28" t="s">
        <v>71</v>
      </c>
      <c r="J116" s="28">
        <v>100</v>
      </c>
      <c r="K116" s="110">
        <f>+L116/J116</f>
        <v>1498</v>
      </c>
      <c r="L116" s="110">
        <v>149800</v>
      </c>
    </row>
    <row r="117" spans="1:12" x14ac:dyDescent="0.3">
      <c r="A117" s="28">
        <v>109</v>
      </c>
      <c r="B117" s="69" t="s">
        <v>35</v>
      </c>
      <c r="C117" s="55" t="s">
        <v>155</v>
      </c>
      <c r="D117" s="28" t="s">
        <v>50</v>
      </c>
      <c r="E117" s="28" t="s">
        <v>85</v>
      </c>
      <c r="F117" s="106">
        <v>241110082657240</v>
      </c>
      <c r="G117" s="107" t="s">
        <v>234</v>
      </c>
      <c r="H117" s="108" t="s">
        <v>235</v>
      </c>
      <c r="I117" s="28" t="s">
        <v>71</v>
      </c>
      <c r="J117" s="65">
        <f>+L117/K117</f>
        <v>15</v>
      </c>
      <c r="K117" s="110">
        <v>4998</v>
      </c>
      <c r="L117" s="110">
        <v>74970</v>
      </c>
    </row>
    <row r="118" spans="1:12" x14ac:dyDescent="0.3">
      <c r="A118" s="28">
        <v>110</v>
      </c>
      <c r="B118" s="69" t="s">
        <v>35</v>
      </c>
      <c r="C118" s="55" t="s">
        <v>236</v>
      </c>
      <c r="D118" s="28" t="s">
        <v>50</v>
      </c>
      <c r="E118" s="28" t="s">
        <v>85</v>
      </c>
      <c r="F118" s="106">
        <v>241110082868365</v>
      </c>
      <c r="G118" s="107" t="s">
        <v>237</v>
      </c>
      <c r="H118" s="108" t="s">
        <v>238</v>
      </c>
      <c r="I118" s="28" t="s">
        <v>71</v>
      </c>
      <c r="J118" s="28">
        <v>1</v>
      </c>
      <c r="K118" s="110">
        <v>5098000</v>
      </c>
      <c r="L118" s="110">
        <v>5098000</v>
      </c>
    </row>
    <row r="119" spans="1:12" ht="27.6" x14ac:dyDescent="0.3">
      <c r="A119" s="28">
        <v>111</v>
      </c>
      <c r="B119" s="28" t="s">
        <v>35</v>
      </c>
      <c r="C119" s="55" t="s">
        <v>128</v>
      </c>
      <c r="D119" s="28" t="s">
        <v>50</v>
      </c>
      <c r="E119" s="28" t="s">
        <v>85</v>
      </c>
      <c r="F119" s="106">
        <v>241110082866131</v>
      </c>
      <c r="G119" s="107" t="s">
        <v>239</v>
      </c>
      <c r="H119" s="108" t="s">
        <v>240</v>
      </c>
      <c r="I119" s="28" t="s">
        <v>71</v>
      </c>
      <c r="J119" s="65">
        <f>+L119/K119</f>
        <v>30</v>
      </c>
      <c r="K119" s="110">
        <v>14000</v>
      </c>
      <c r="L119" s="110">
        <v>420000</v>
      </c>
    </row>
    <row r="120" spans="1:12" ht="27.6" x14ac:dyDescent="0.3">
      <c r="A120" s="28">
        <v>112</v>
      </c>
      <c r="B120" s="69" t="s">
        <v>36</v>
      </c>
      <c r="C120" s="55" t="s">
        <v>128</v>
      </c>
      <c r="D120" s="28" t="s">
        <v>48</v>
      </c>
      <c r="E120" s="24" t="s">
        <v>49</v>
      </c>
      <c r="F120" s="88">
        <v>241100453526156</v>
      </c>
      <c r="G120" s="45" t="s">
        <v>242</v>
      </c>
      <c r="H120" s="111" t="s">
        <v>243</v>
      </c>
      <c r="I120" s="28" t="s">
        <v>71</v>
      </c>
      <c r="J120" s="28">
        <v>1</v>
      </c>
      <c r="K120" s="64">
        <v>4216000</v>
      </c>
      <c r="L120" s="16">
        <f t="shared" ref="L120:L124" si="2">K120*J120</f>
        <v>4216000</v>
      </c>
    </row>
    <row r="121" spans="1:12" x14ac:dyDescent="0.3">
      <c r="A121" s="133">
        <v>113</v>
      </c>
      <c r="B121" s="133" t="s">
        <v>36</v>
      </c>
      <c r="C121" s="136" t="s">
        <v>64</v>
      </c>
      <c r="D121" s="133" t="s">
        <v>50</v>
      </c>
      <c r="E121" s="133" t="s">
        <v>52</v>
      </c>
      <c r="F121" s="138">
        <v>241100103037744</v>
      </c>
      <c r="G121" s="133" t="s">
        <v>244</v>
      </c>
      <c r="H121" s="152" t="s">
        <v>104</v>
      </c>
      <c r="I121" s="133" t="s">
        <v>65</v>
      </c>
      <c r="J121" s="28">
        <f>800+500</f>
        <v>1300</v>
      </c>
      <c r="K121" s="64">
        <v>121800</v>
      </c>
      <c r="L121" s="16">
        <f t="shared" si="2"/>
        <v>158340000</v>
      </c>
    </row>
    <row r="122" spans="1:12" x14ac:dyDescent="0.3">
      <c r="A122" s="134"/>
      <c r="B122" s="134"/>
      <c r="C122" s="137"/>
      <c r="D122" s="134"/>
      <c r="E122" s="134"/>
      <c r="F122" s="139"/>
      <c r="G122" s="134"/>
      <c r="H122" s="153"/>
      <c r="I122" s="134"/>
      <c r="J122" s="28">
        <f>450+700</f>
        <v>1150</v>
      </c>
      <c r="K122" s="64">
        <v>101500</v>
      </c>
      <c r="L122" s="16">
        <f t="shared" si="2"/>
        <v>116725000</v>
      </c>
    </row>
    <row r="123" spans="1:12" ht="26.4" x14ac:dyDescent="0.25">
      <c r="A123" s="28">
        <v>114</v>
      </c>
      <c r="B123" s="69" t="s">
        <v>36</v>
      </c>
      <c r="C123" s="63" t="s">
        <v>87</v>
      </c>
      <c r="D123" s="28" t="s">
        <v>48</v>
      </c>
      <c r="E123" s="28" t="s">
        <v>85</v>
      </c>
      <c r="F123" s="88">
        <v>241110083256101</v>
      </c>
      <c r="G123" s="103" t="s">
        <v>250</v>
      </c>
      <c r="H123" s="112" t="s">
        <v>245</v>
      </c>
      <c r="I123" s="28" t="s">
        <v>71</v>
      </c>
      <c r="J123" s="28">
        <v>1</v>
      </c>
      <c r="K123" s="64">
        <v>950000</v>
      </c>
      <c r="L123" s="16">
        <f t="shared" si="2"/>
        <v>950000</v>
      </c>
    </row>
    <row r="124" spans="1:12" ht="26.4" x14ac:dyDescent="0.25">
      <c r="A124" s="28">
        <v>115</v>
      </c>
      <c r="B124" s="28" t="s">
        <v>36</v>
      </c>
      <c r="C124" s="63" t="s">
        <v>87</v>
      </c>
      <c r="D124" s="28" t="s">
        <v>48</v>
      </c>
      <c r="E124" s="28" t="s">
        <v>85</v>
      </c>
      <c r="F124" s="88">
        <v>241110083225202</v>
      </c>
      <c r="G124" s="113" t="s">
        <v>246</v>
      </c>
      <c r="H124" s="112" t="s">
        <v>247</v>
      </c>
      <c r="I124" s="28" t="s">
        <v>71</v>
      </c>
      <c r="J124" s="28">
        <v>1</v>
      </c>
      <c r="K124" s="64">
        <v>755555</v>
      </c>
      <c r="L124" s="16">
        <f t="shared" si="2"/>
        <v>755555</v>
      </c>
    </row>
  </sheetData>
  <mergeCells count="49">
    <mergeCell ref="F121:F122"/>
    <mergeCell ref="G121:G122"/>
    <mergeCell ref="H121:H122"/>
    <mergeCell ref="I121:I122"/>
    <mergeCell ref="A121:A122"/>
    <mergeCell ref="B121:B122"/>
    <mergeCell ref="C121:C122"/>
    <mergeCell ref="D121:D122"/>
    <mergeCell ref="E121:E122"/>
    <mergeCell ref="A1:L1"/>
    <mergeCell ref="A8:A9"/>
    <mergeCell ref="B8:B9"/>
    <mergeCell ref="C8:C9"/>
    <mergeCell ref="D8:D9"/>
    <mergeCell ref="E8:E9"/>
    <mergeCell ref="F8:F9"/>
    <mergeCell ref="C3:C4"/>
    <mergeCell ref="D3:D4"/>
    <mergeCell ref="E3:E4"/>
    <mergeCell ref="F3:F4"/>
    <mergeCell ref="G3:H3"/>
    <mergeCell ref="A3:A4"/>
    <mergeCell ref="B3:B4"/>
    <mergeCell ref="F46:F47"/>
    <mergeCell ref="G46:G47"/>
    <mergeCell ref="H46:H47"/>
    <mergeCell ref="A82:A83"/>
    <mergeCell ref="B82:B83"/>
    <mergeCell ref="C82:C83"/>
    <mergeCell ref="D82:D83"/>
    <mergeCell ref="E82:E83"/>
    <mergeCell ref="F82:F83"/>
    <mergeCell ref="G82:G83"/>
    <mergeCell ref="H82:H83"/>
    <mergeCell ref="A46:A47"/>
    <mergeCell ref="B46:B47"/>
    <mergeCell ref="C46:C47"/>
    <mergeCell ref="D46:D47"/>
    <mergeCell ref="E46:E47"/>
    <mergeCell ref="I82:I83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H8"/>
  <sheetViews>
    <sheetView workbookViewId="0">
      <selection activeCell="A3" sqref="A3:A4"/>
    </sheetView>
  </sheetViews>
  <sheetFormatPr defaultColWidth="9.109375" defaultRowHeight="15.6" x14ac:dyDescent="0.3"/>
  <cols>
    <col min="1" max="2" width="9.109375" style="8"/>
    <col min="3" max="3" width="12.5546875" style="8" customWidth="1"/>
    <col min="4" max="4" width="16.33203125" style="8" customWidth="1"/>
    <col min="5" max="5" width="18.44140625" style="8" customWidth="1"/>
    <col min="6" max="6" width="20.6640625" style="8" customWidth="1"/>
    <col min="7" max="7" width="19.33203125" style="8" customWidth="1"/>
    <col min="8" max="8" width="22.88671875" style="8" customWidth="1"/>
    <col min="9" max="16384" width="9.109375" style="8"/>
  </cols>
  <sheetData>
    <row r="2" spans="1:8" ht="45.75" customHeight="1" x14ac:dyDescent="0.3">
      <c r="A2" s="121" t="s">
        <v>256</v>
      </c>
      <c r="B2" s="121"/>
      <c r="C2" s="121"/>
      <c r="D2" s="121"/>
      <c r="E2" s="121"/>
      <c r="F2" s="121"/>
      <c r="G2" s="121"/>
      <c r="H2" s="121"/>
    </row>
    <row r="3" spans="1:8" ht="31.2" x14ac:dyDescent="0.3">
      <c r="A3" s="123" t="s">
        <v>10</v>
      </c>
      <c r="B3" s="123" t="s">
        <v>23</v>
      </c>
      <c r="C3" s="123" t="s">
        <v>54</v>
      </c>
      <c r="D3" s="123" t="s">
        <v>38</v>
      </c>
      <c r="E3" s="123" t="s">
        <v>39</v>
      </c>
      <c r="F3" s="132" t="s">
        <v>15</v>
      </c>
      <c r="G3" s="132"/>
      <c r="H3" s="9" t="s">
        <v>55</v>
      </c>
    </row>
    <row r="4" spans="1:8" x14ac:dyDescent="0.3">
      <c r="A4" s="123"/>
      <c r="B4" s="123"/>
      <c r="C4" s="123"/>
      <c r="D4" s="123"/>
      <c r="E4" s="123"/>
      <c r="F4" s="12" t="s">
        <v>19</v>
      </c>
      <c r="G4" s="12" t="s">
        <v>20</v>
      </c>
      <c r="H4" s="9" t="s">
        <v>45</v>
      </c>
    </row>
    <row r="5" spans="1:8" x14ac:dyDescent="0.3">
      <c r="A5" s="11">
        <v>1</v>
      </c>
      <c r="B5" s="10" t="s">
        <v>29</v>
      </c>
      <c r="C5" s="154" t="s">
        <v>56</v>
      </c>
      <c r="D5" s="155"/>
      <c r="E5" s="155"/>
      <c r="F5" s="155"/>
      <c r="G5" s="155"/>
      <c r="H5" s="156"/>
    </row>
    <row r="6" spans="1:8" x14ac:dyDescent="0.3">
      <c r="A6" s="11">
        <v>2</v>
      </c>
      <c r="B6" s="10" t="s">
        <v>34</v>
      </c>
      <c r="C6" s="154" t="s">
        <v>56</v>
      </c>
      <c r="D6" s="155"/>
      <c r="E6" s="155"/>
      <c r="F6" s="155"/>
      <c r="G6" s="155"/>
      <c r="H6" s="156"/>
    </row>
    <row r="7" spans="1:8" x14ac:dyDescent="0.3">
      <c r="A7" s="11">
        <v>3</v>
      </c>
      <c r="B7" s="10" t="s">
        <v>35</v>
      </c>
      <c r="C7" s="154" t="s">
        <v>56</v>
      </c>
      <c r="D7" s="155"/>
      <c r="E7" s="155"/>
      <c r="F7" s="155"/>
      <c r="G7" s="155"/>
      <c r="H7" s="156"/>
    </row>
    <row r="8" spans="1:8" x14ac:dyDescent="0.3">
      <c r="A8" s="11">
        <v>4</v>
      </c>
      <c r="B8" s="10" t="s">
        <v>36</v>
      </c>
      <c r="C8" s="154" t="s">
        <v>56</v>
      </c>
      <c r="D8" s="155"/>
      <c r="E8" s="155"/>
      <c r="F8" s="155"/>
      <c r="G8" s="155"/>
      <c r="H8" s="156"/>
    </row>
  </sheetData>
  <mergeCells count="11">
    <mergeCell ref="A2:H2"/>
    <mergeCell ref="C5:H5"/>
    <mergeCell ref="C6:H6"/>
    <mergeCell ref="C7:H7"/>
    <mergeCell ref="C8:H8"/>
    <mergeCell ref="A3:A4"/>
    <mergeCell ref="B3:B4"/>
    <mergeCell ref="C3:C4"/>
    <mergeCell ref="D3:D4"/>
    <mergeCell ref="E3:E4"/>
    <mergeCell ref="F3:G3"/>
  </mergeCells>
  <hyperlinks>
    <hyperlink ref="D3" r:id="rId1" display="javascript:scrollText(5421891)" xr:uid="{00000000-0004-0000-0500-000000000000}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1-илова</vt:lpstr>
      <vt:lpstr>2-илова</vt:lpstr>
      <vt:lpstr>3-илова</vt:lpstr>
      <vt:lpstr>4-илова</vt:lpstr>
      <vt:lpstr>5-илова</vt:lpstr>
      <vt:lpstr>6-илова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2025-01-24T17:53:00Z</dcterms:modified>
</cp:coreProperties>
</file>